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6/2026-03/12. Underlag till webben/"/>
    </mc:Choice>
  </mc:AlternateContent>
  <xr:revisionPtr revIDLastSave="2" documentId="8_{C4C39D20-6F72-44C4-908F-E719324D4555}" xr6:coauthVersionLast="47" xr6:coauthVersionMax="47" xr10:uidLastSave="{C780FD2C-94C7-42CF-949A-B518A0C22C1F}"/>
  <bookViews>
    <workbookView xWindow="-108" yWindow="-108" windowWidth="23256" windowHeight="12456" activeTab="2" xr2:uid="{2CA55DA1-B727-4880-8B50-04F5DACB225B}"/>
  </bookViews>
  <sheets>
    <sheet name="Income_statement_segment-Q" sheetId="13" r:id="rId1"/>
    <sheet name="Incomestatement_IFRS-Q" sheetId="14" r:id="rId2"/>
    <sheet name="Balancesheet-Q" sheetId="15" r:id="rId3"/>
    <sheet name="Cash_flow-Q" sheetId="16" r:id="rId4"/>
    <sheet name="Operating_Cash_flow-Q" sheetId="17" r:id="rId5"/>
    <sheet name="Key_figures-Q" sheetId="18" r:id="rId6"/>
    <sheet name="Estimated_completions-Q" sheetId="19" r:id="rId7"/>
    <sheet name="Segments-Q Segment rep" sheetId="20" r:id="rId8"/>
    <sheet name="Segments_IFRS-Q" sheetId="1" r:id="rId9"/>
    <sheet name="Incomestatement-Y" sheetId="2" r:id="rId10"/>
    <sheet name="Balancesheet-Y" sheetId="3" r:id="rId11"/>
    <sheet name="Cash_flow-Y" sheetId="4" r:id="rId12"/>
    <sheet name="Operating_Cash_flow-Y" sheetId="5" r:id="rId13"/>
    <sheet name="Key_figures-Y" sheetId="6" r:id="rId14"/>
    <sheet name="Segments-Y" sheetId="7" r:id="rId15"/>
    <sheet name="Incomestatement_bef_recl_StP-Y" sheetId="8" r:id="rId16"/>
    <sheet name="Key_figures_bef_recl_StP-Y" sheetId="9" r:id="rId17"/>
    <sheet name="Segments_before_201901-Y" sheetId="10" r:id="rId18"/>
    <sheet name="Segments_before_1_Jan_2022-Y" sheetId="11" r:id="rId19"/>
    <sheet name="Segments_bef_recl_StP-Y" sheetId="12" r:id="rId20"/>
  </sheets>
  <externalReferences>
    <externalReference r:id="rId21"/>
  </externalReferences>
  <definedNames>
    <definedName name="company" localSheetId="17">[1]Content!$C$1</definedName>
    <definedName name="company" localSheetId="8">[1]Content!$C$1</definedName>
    <definedName name="company" localSheetId="7">[1]Content!$C$1</definedName>
    <definedName name="_xlnm.Print_Area" localSheetId="2">'Balancesheet-Q'!$D$6:$AN$41</definedName>
    <definedName name="_xlnm.Print_Area" localSheetId="10">'Balancesheet-Y'!$E$1:$J$41</definedName>
    <definedName name="_xlnm.Print_Area" localSheetId="3">'Cash_flow-Q'!$E$6:$AI$35</definedName>
    <definedName name="_xlnm.Print_Area" localSheetId="11">'Cash_flow-Y'!$E$1:$J$34</definedName>
    <definedName name="_xlnm.Print_Area" localSheetId="6">'Estimated_completions-Q'!$E$7:$J$50</definedName>
    <definedName name="_xlnm.Print_Area" localSheetId="15">'Incomestatement_bef_recl_StP-Y'!$E$1:$J$34</definedName>
    <definedName name="_xlnm.Print_Area" localSheetId="1">'Incomestatement_IFRS-Q'!$E$1:$E$37</definedName>
    <definedName name="_xlnm.Print_Area" localSheetId="9">'Incomestatement-Y'!$E$1:$F$38</definedName>
    <definedName name="_xlnm.Print_Area" localSheetId="16">'Key_figures_bef_recl_StP-Y'!$D$1:$J$29</definedName>
    <definedName name="_xlnm.Print_Area" localSheetId="5">'Key_figures-Q'!$E$6:$AI$36</definedName>
    <definedName name="_xlnm.Print_Area" localSheetId="13">'Key_figures-Y'!$D$1:$G$31</definedName>
    <definedName name="_xlnm.Print_Area" localSheetId="4">'Operating_Cash_flow-Q'!$E$6:$E$24</definedName>
    <definedName name="_xlnm.Print_Area" localSheetId="12">'Operating_Cash_flow-Y'!$E$6:$E$25</definedName>
    <definedName name="_xlnm.Print_Area" localSheetId="17">'Segments_before_201901-Y'!$D$1:$J$96</definedName>
    <definedName name="_xlnm.Print_Area" localSheetId="8">'Segments_IFRS-Q'!$E$6:$G$193</definedName>
    <definedName name="_xlnm.Print_Area" localSheetId="7">'Segments-Q Segment rep'!$E$6:$E$180</definedName>
    <definedName name="_xlnm.Print_Titles" localSheetId="17">'Segments_before_201901-Y'!$1:$3</definedName>
    <definedName name="_xlnm.Print_Titles" localSheetId="8">'Segments_IFRS-Q'!$6:$6</definedName>
    <definedName name="_xlnm.Print_Titles" localSheetId="7">'Segments-Q Segment rep'!$6:$6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0" l="1"/>
  <c r="D2" i="20"/>
  <c r="E2" i="20"/>
  <c r="A1" i="19"/>
  <c r="D2" i="19"/>
  <c r="E2" i="19"/>
  <c r="D31" i="19"/>
  <c r="D32" i="19"/>
  <c r="D33" i="19"/>
  <c r="D34" i="19"/>
  <c r="D35" i="19"/>
  <c r="D36" i="19"/>
  <c r="D37" i="19"/>
  <c r="D41" i="19"/>
  <c r="D42" i="19"/>
  <c r="D43" i="19"/>
  <c r="D44" i="19"/>
  <c r="D45" i="19"/>
  <c r="D46" i="19"/>
  <c r="D47" i="19"/>
  <c r="D52" i="19"/>
  <c r="D53" i="19"/>
  <c r="D54" i="19"/>
  <c r="D55" i="19"/>
  <c r="D56" i="19"/>
  <c r="D57" i="19"/>
  <c r="D58" i="19"/>
  <c r="A1" i="18"/>
  <c r="D2" i="18"/>
  <c r="E2" i="18"/>
  <c r="AL21" i="18"/>
  <c r="AM21" i="18"/>
  <c r="AN21" i="18"/>
  <c r="AO21" i="18"/>
  <c r="AP21" i="18"/>
  <c r="AQ21" i="18"/>
  <c r="AR21" i="18"/>
  <c r="A1" i="17"/>
  <c r="E2" i="17" s="1"/>
  <c r="D2" i="17"/>
  <c r="F8" i="17"/>
  <c r="G8" i="17"/>
  <c r="H8" i="17"/>
  <c r="I8" i="17"/>
  <c r="J8" i="17"/>
  <c r="K8" i="17"/>
  <c r="L8" i="17"/>
  <c r="F16" i="17"/>
  <c r="F24" i="17" s="1"/>
  <c r="G16" i="17"/>
  <c r="H16" i="17"/>
  <c r="H24" i="17" s="1"/>
  <c r="I16" i="17"/>
  <c r="J16" i="17"/>
  <c r="K16" i="17"/>
  <c r="K24" i="17" s="1"/>
  <c r="F22" i="17"/>
  <c r="G22" i="17"/>
  <c r="G24" i="17" s="1"/>
  <c r="H22" i="17"/>
  <c r="I22" i="17"/>
  <c r="J22" i="17"/>
  <c r="K22" i="17"/>
  <c r="I24" i="17"/>
  <c r="J24" i="17"/>
  <c r="A1" i="16"/>
  <c r="D2" i="16" s="1"/>
  <c r="E2" i="16"/>
  <c r="AB10" i="16"/>
  <c r="AB11" i="16"/>
  <c r="AD11" i="16"/>
  <c r="AQ12" i="16"/>
  <c r="AR12" i="16"/>
  <c r="AD18" i="16"/>
  <c r="AQ19" i="16"/>
  <c r="AR19" i="16"/>
  <c r="AQ21" i="16"/>
  <c r="AQ26" i="16" s="1"/>
  <c r="AQ31" i="16" s="1"/>
  <c r="AQ35" i="16" s="1"/>
  <c r="AR21" i="16"/>
  <c r="AR26" i="16" s="1"/>
  <c r="AR31" i="16" s="1"/>
  <c r="AR35" i="16" s="1"/>
  <c r="AV24" i="16"/>
  <c r="A1" i="15"/>
  <c r="D2" i="15" s="1"/>
  <c r="AQ12" i="15"/>
  <c r="AR12" i="15"/>
  <c r="AQ20" i="15"/>
  <c r="AR20" i="15"/>
  <c r="AQ21" i="15"/>
  <c r="AR21" i="15"/>
  <c r="AQ26" i="15"/>
  <c r="AR26" i="15"/>
  <c r="AQ33" i="15"/>
  <c r="AR33" i="15"/>
  <c r="AQ39" i="15"/>
  <c r="AR39" i="15"/>
  <c r="AQ40" i="15"/>
  <c r="AQ41" i="15" s="1"/>
  <c r="AR40" i="15"/>
  <c r="AR41" i="15" s="1"/>
  <c r="D2" i="14"/>
  <c r="E2" i="14"/>
  <c r="F7" i="14"/>
  <c r="F9" i="14"/>
  <c r="F12" i="14" s="1"/>
  <c r="F15" i="14" s="1"/>
  <c r="F21" i="14" s="1"/>
  <c r="F23" i="14" s="1"/>
  <c r="G9" i="14"/>
  <c r="G12" i="14" s="1"/>
  <c r="G15" i="14" s="1"/>
  <c r="G21" i="14" s="1"/>
  <c r="G23" i="14" s="1"/>
  <c r="G32" i="14" s="1"/>
  <c r="G34" i="14" s="1"/>
  <c r="H9" i="14"/>
  <c r="H12" i="14" s="1"/>
  <c r="H15" i="14" s="1"/>
  <c r="I9" i="14"/>
  <c r="I12" i="14" s="1"/>
  <c r="I15" i="14" s="1"/>
  <c r="J9" i="14"/>
  <c r="K9" i="14"/>
  <c r="L9" i="14"/>
  <c r="L12" i="14" s="1"/>
  <c r="L15" i="14" s="1"/>
  <c r="J12" i="14"/>
  <c r="K12" i="14"/>
  <c r="J15" i="14"/>
  <c r="F19" i="14"/>
  <c r="G19" i="14"/>
  <c r="H19" i="14"/>
  <c r="H21" i="14" s="1"/>
  <c r="H23" i="14" s="1"/>
  <c r="H32" i="14" s="1"/>
  <c r="H34" i="14" s="1"/>
  <c r="I19" i="14"/>
  <c r="I21" i="14" s="1"/>
  <c r="I23" i="14" s="1"/>
  <c r="J19" i="14"/>
  <c r="J21" i="14" s="1"/>
  <c r="J23" i="14" s="1"/>
  <c r="K19" i="14"/>
  <c r="K21" i="14" s="1"/>
  <c r="K23" i="14" s="1"/>
  <c r="K29" i="14" s="1"/>
  <c r="K32" i="14" s="1"/>
  <c r="K34" i="14" s="1"/>
  <c r="L19" i="14"/>
  <c r="L23" i="14"/>
  <c r="L29" i="14" s="1"/>
  <c r="T29" i="14"/>
  <c r="T32" i="14"/>
  <c r="L34" i="14"/>
  <c r="T34" i="14"/>
  <c r="T37" i="14"/>
  <c r="D2" i="12"/>
  <c r="E2" i="12"/>
  <c r="D2" i="11"/>
  <c r="E2" i="11"/>
  <c r="D2" i="10"/>
  <c r="E2" i="10"/>
  <c r="D2" i="9"/>
  <c r="E2" i="9"/>
  <c r="D2" i="8"/>
  <c r="E2" i="8"/>
  <c r="H11" i="8"/>
  <c r="I33" i="8"/>
  <c r="A1" i="7"/>
  <c r="D2" i="7"/>
  <c r="E2" i="7"/>
  <c r="I18" i="7"/>
  <c r="I19" i="7"/>
  <c r="A1" i="6"/>
  <c r="D2" i="6" s="1"/>
  <c r="A1" i="5"/>
  <c r="D2" i="5"/>
  <c r="E2" i="5"/>
  <c r="F17" i="5"/>
  <c r="F25" i="5" s="1"/>
  <c r="F23" i="5"/>
  <c r="A1" i="4"/>
  <c r="E2" i="4" s="1"/>
  <c r="D2" i="4"/>
  <c r="Q17" i="4"/>
  <c r="R17" i="4"/>
  <c r="Q23" i="4"/>
  <c r="A1" i="3"/>
  <c r="D2" i="3"/>
  <c r="E2" i="3"/>
  <c r="D2" i="2"/>
  <c r="E2" i="2"/>
  <c r="F39" i="2"/>
  <c r="G39" i="2"/>
  <c r="H39" i="2"/>
  <c r="I39" i="2"/>
  <c r="J39" i="2"/>
  <c r="K39" i="2"/>
  <c r="L39" i="2"/>
  <c r="M39" i="2"/>
  <c r="A1" i="1"/>
  <c r="D2" i="1" s="1"/>
  <c r="E2" i="1"/>
  <c r="E78" i="1"/>
  <c r="F151" i="1"/>
  <c r="F32" i="14" l="1"/>
  <c r="F34" i="14" s="1"/>
  <c r="F29" i="14"/>
  <c r="J32" i="14"/>
  <c r="J34" i="14" s="1"/>
  <c r="J29" i="14"/>
  <c r="I32" i="14"/>
  <c r="I34" i="14" s="1"/>
  <c r="I29" i="14"/>
  <c r="E2" i="15"/>
  <c r="E2" i="6"/>
</calcChain>
</file>

<file path=xl/sharedStrings.xml><?xml version="1.0" encoding="utf-8"?>
<sst xmlns="http://schemas.openxmlformats.org/spreadsheetml/2006/main" count="6323" uniqueCount="675">
  <si>
    <t>3) Excluding investment properties.</t>
  </si>
  <si>
    <t>3) Exklusive förvaltningsfastigheter.</t>
  </si>
  <si>
    <t>Note</t>
  </si>
  <si>
    <t>2) Including discontinued operations.</t>
  </si>
  <si>
    <t>2) Inklusive avvecklad verksamhet.</t>
  </si>
  <si>
    <t>1) The figures are calculated on a rolling 12 months.</t>
  </si>
  <si>
    <t>1) Siffrorna är beräknade på rullande 12 månader.</t>
  </si>
  <si>
    <t>Break</t>
  </si>
  <si>
    <t>Value of sold housing units, not yet recognised in profit</t>
  </si>
  <si>
    <t>Värdet av sålda, ej resultatavräknade bostäder</t>
  </si>
  <si>
    <t>MSEK//SEK M</t>
  </si>
  <si>
    <t>y</t>
  </si>
  <si>
    <t>Plain</t>
  </si>
  <si>
    <t>Housing units recognised in profit</t>
  </si>
  <si>
    <t>Resultatavräknade bostäder</t>
  </si>
  <si>
    <t>antal// units</t>
  </si>
  <si>
    <t>Completed rate for ongoing production</t>
  </si>
  <si>
    <t>Färdigställandegrad i pågående produktion</t>
  </si>
  <si>
    <t>%</t>
  </si>
  <si>
    <t>Sales rate for ongoing production 3)</t>
  </si>
  <si>
    <t>Försäljningsgrad i pågående produktion 3)</t>
  </si>
  <si>
    <t xml:space="preserve"> whereof investment properties</t>
  </si>
  <si>
    <t xml:space="preserve"> av vilket förvaltningsfastigheter</t>
  </si>
  <si>
    <t>Housing units in ongoing production</t>
  </si>
  <si>
    <t>Bostäder i pågående produktion</t>
  </si>
  <si>
    <t>Production starts</t>
  </si>
  <si>
    <t>Produktionsstartade bostäder</t>
  </si>
  <si>
    <t>Sales value of housing units sold</t>
  </si>
  <si>
    <t>Försäljningsvärdet av sålda bostäder</t>
  </si>
  <si>
    <t>Housing units sold</t>
  </si>
  <si>
    <t>Sålda bostäder</t>
  </si>
  <si>
    <t>Housing development for investors</t>
  </si>
  <si>
    <t>Bostadsutveckling till investerare</t>
  </si>
  <si>
    <t>Heading2</t>
  </si>
  <si>
    <t>Housing units for sale (ongoing and completed)</t>
  </si>
  <si>
    <t>Bostäder till salu (pågående produktion och färdigställda)</t>
  </si>
  <si>
    <t>Completed housing units not recognised in profit</t>
  </si>
  <si>
    <t>Färdigställda ej resultatavräknade bostäder</t>
  </si>
  <si>
    <t>Reservation rate for ongoing production</t>
  </si>
  <si>
    <t>Reservationsgrad i pågående produktion</t>
  </si>
  <si>
    <t>Sales rate for ongoing production</t>
  </si>
  <si>
    <t>Försäljningsgrad i pågående produktion</t>
  </si>
  <si>
    <t>Housing development for consumers</t>
  </si>
  <si>
    <t>Bostadsutveckling till konsumenter</t>
  </si>
  <si>
    <t>of which, off-balance sheet building rights</t>
  </si>
  <si>
    <t>varav byggrätter ej i balansräkningen</t>
  </si>
  <si>
    <t>Building rights</t>
  </si>
  <si>
    <t>Byggrätter</t>
  </si>
  <si>
    <t>Sector-related key figures</t>
  </si>
  <si>
    <t>Branschrelaterade nyckeltal</t>
  </si>
  <si>
    <t>Average number of employees</t>
  </si>
  <si>
    <t>Anställda, medelantal under räkenskapsåret</t>
  </si>
  <si>
    <t>antal// number</t>
  </si>
  <si>
    <t>Return on capital employed 1)2)</t>
  </si>
  <si>
    <t>Avkastning på sysselsatt kapital 1)2)</t>
  </si>
  <si>
    <t>Capital employed</t>
  </si>
  <si>
    <t>Sysselsatt kapital</t>
  </si>
  <si>
    <t>Profit before tax</t>
  </si>
  <si>
    <t>Resultat före skatt</t>
  </si>
  <si>
    <t>Net financial items</t>
  </si>
  <si>
    <t>Finansiella poster</t>
  </si>
  <si>
    <t>EBIT margin</t>
  </si>
  <si>
    <t>Rörelsemarginal</t>
  </si>
  <si>
    <t>EBIT</t>
  </si>
  <si>
    <t>Rörelseresultat</t>
  </si>
  <si>
    <t>Operating adjustments</t>
  </si>
  <si>
    <t xml:space="preserve">Operativa justeringar </t>
  </si>
  <si>
    <t>Items affecting comparability</t>
  </si>
  <si>
    <t xml:space="preserve">Jämförelsestörande poster </t>
  </si>
  <si>
    <t>Operating EBIT margin</t>
  </si>
  <si>
    <t>Operativ rörelsemarginal</t>
  </si>
  <si>
    <t>Y5</t>
  </si>
  <si>
    <t>Operating EBIT</t>
  </si>
  <si>
    <t>Operativt rörelseresultat</t>
  </si>
  <si>
    <t>Selling and administrative expenses</t>
  </si>
  <si>
    <t>Försäljnings- och administrationskostnader</t>
  </si>
  <si>
    <t>Operating gross margin</t>
  </si>
  <si>
    <t>Operativ bruttomarginal</t>
  </si>
  <si>
    <t>Operating gross profit</t>
  </si>
  <si>
    <t>Operativt bruttoresultat</t>
  </si>
  <si>
    <t>Other revenue</t>
  </si>
  <si>
    <t>Övriga intäkter</t>
  </si>
  <si>
    <t>Net sales, land</t>
  </si>
  <si>
    <t>Nettoomsättning, mark</t>
  </si>
  <si>
    <t>Net sales, investors</t>
  </si>
  <si>
    <t>Nettoomsättning, investerare</t>
  </si>
  <si>
    <t>Net sales, consumers</t>
  </si>
  <si>
    <t>Nettoomsättning, konsumenter</t>
  </si>
  <si>
    <t>Bonava Group</t>
  </si>
  <si>
    <t>Heading3</t>
  </si>
  <si>
    <t xml:space="preserve"> of which, off-balance sheet building rights</t>
  </si>
  <si>
    <t xml:space="preserve"> varav byggrätter ej i balansräkningen</t>
  </si>
  <si>
    <t>Return on capital employed 1)</t>
  </si>
  <si>
    <t>Avkastning på sysselsatt kapital 1)</t>
  </si>
  <si>
    <t>Capital employed, end of period</t>
  </si>
  <si>
    <t xml:space="preserve">Sysselsatt kapital vid periodens slut </t>
  </si>
  <si>
    <t>Y4</t>
  </si>
  <si>
    <t>Bonava Baltics</t>
  </si>
  <si>
    <t>Bonava Baltikum</t>
  </si>
  <si>
    <t xml:space="preserve">Sales rate for ongoing production </t>
  </si>
  <si>
    <t>Y3</t>
  </si>
  <si>
    <t>Bonava Finland</t>
  </si>
  <si>
    <t>Y2</t>
  </si>
  <si>
    <t>Bonava Sweden</t>
  </si>
  <si>
    <t>Bonava Sverige</t>
  </si>
  <si>
    <t>Y1</t>
  </si>
  <si>
    <t>Bonava Germany</t>
  </si>
  <si>
    <t>Bonava Tyskland</t>
  </si>
  <si>
    <t>break</t>
  </si>
  <si>
    <t>2024 Q4</t>
  </si>
  <si>
    <t>2024 Q3</t>
  </si>
  <si>
    <t>2024 Q2</t>
  </si>
  <si>
    <t>2024 Q1</t>
  </si>
  <si>
    <t>2023 Q4</t>
  </si>
  <si>
    <t>2023 Q3</t>
  </si>
  <si>
    <t>2023 Q2</t>
  </si>
  <si>
    <t>2023 Q1</t>
  </si>
  <si>
    <t>2022 Q4</t>
  </si>
  <si>
    <t>2022 Q3</t>
  </si>
  <si>
    <t>2022 Q2</t>
  </si>
  <si>
    <t>2022 Q1</t>
  </si>
  <si>
    <t>2021 Q4</t>
  </si>
  <si>
    <t>2021 Q3</t>
  </si>
  <si>
    <t>2021 Q2</t>
  </si>
  <si>
    <t>2021 Q1</t>
  </si>
  <si>
    <t>SEK M</t>
  </si>
  <si>
    <t>MSEK</t>
  </si>
  <si>
    <t>x</t>
  </si>
  <si>
    <t>u</t>
  </si>
  <si>
    <t>Segment reporting 1 Jan, 2022 to 31 Dec 2024</t>
  </si>
  <si>
    <t>Segmentsrapportering 1 Jan, 2022 till 31 Dec 2024</t>
  </si>
  <si>
    <t>h</t>
  </si>
  <si>
    <t>Headinglong</t>
  </si>
  <si>
    <t>en</t>
  </si>
  <si>
    <t>sv</t>
  </si>
  <si>
    <t>Graph_unit</t>
  </si>
  <si>
    <t>Graph_attr</t>
  </si>
  <si>
    <t>finstat</t>
  </si>
  <si>
    <t>Bonava</t>
  </si>
  <si>
    <t>Nav_groups</t>
  </si>
  <si>
    <t xml:space="preserve">1) Profit for the entire period is attributable to Bonava AB’s shareholders. </t>
  </si>
  <si>
    <t>1) Hela periodens resultat är hänförligt till Bonava AB:s aktieägare.</t>
  </si>
  <si>
    <t>note</t>
  </si>
  <si>
    <t>Total number of outstanding shares</t>
  </si>
  <si>
    <t>Totalt antal utestående aktier</t>
  </si>
  <si>
    <t>plain</t>
  </si>
  <si>
    <t>Earnings per share, profit after tax</t>
  </si>
  <si>
    <t>Resultat per aktie efter skatt</t>
  </si>
  <si>
    <t>kr//SEK</t>
  </si>
  <si>
    <t>Profit for the period</t>
  </si>
  <si>
    <t>Periodens resultat</t>
  </si>
  <si>
    <t>Total</t>
  </si>
  <si>
    <t>Non-controlling interests</t>
  </si>
  <si>
    <t>Innehav utan bestämmande inflytande</t>
  </si>
  <si>
    <t>Attributable to Bonava AB's shareholders</t>
  </si>
  <si>
    <t>Hänförs till Bonava AB:s aktieägare</t>
  </si>
  <si>
    <t>Net profit for the period from continuing, operations to be discontinued and discontinued operations</t>
  </si>
  <si>
    <t>Periodens resultat från kvarvarande verksamhet, verksamhet under avveckling och avvecklad verksamhet</t>
  </si>
  <si>
    <t>subtotal</t>
  </si>
  <si>
    <t>Continuing, operations to be discontinued and discontinued operations</t>
  </si>
  <si>
    <t>Kvarvarande verksamhet, verksamhet under avveckling och avvecklad verksamhet</t>
  </si>
  <si>
    <t>Net profit for the period from operations to be discontinued and discontinued operations</t>
  </si>
  <si>
    <t>Periodens resultat från verksamhet under avveckling och avvecklad verksamhet</t>
  </si>
  <si>
    <t>Operations to be discontinued and discontinued operations</t>
  </si>
  <si>
    <t>Verksamhet under avveckling och avvecklad verksamhet</t>
  </si>
  <si>
    <t>Profit for the period 1)</t>
  </si>
  <si>
    <t>Periodens resultat 1)</t>
  </si>
  <si>
    <t>Tax on profit for the period</t>
  </si>
  <si>
    <t>Skatt på periodens resultat</t>
  </si>
  <si>
    <t>Finansnetto</t>
  </si>
  <si>
    <t>Financial expenses</t>
  </si>
  <si>
    <t>Finansiella kostnader</t>
  </si>
  <si>
    <t>Financial income</t>
  </si>
  <si>
    <t>Finansiella intäkter</t>
  </si>
  <si>
    <t>Jämförelsestörande poster</t>
  </si>
  <si>
    <t>EBIT before items affecting comparability</t>
  </si>
  <si>
    <t>Rörelseresultat före jämförelsestörande poster</t>
  </si>
  <si>
    <t>Y</t>
  </si>
  <si>
    <t>Gross profit</t>
  </si>
  <si>
    <t>Bruttoresultat</t>
  </si>
  <si>
    <t>Production cost</t>
  </si>
  <si>
    <t>Kostnader för produktion</t>
  </si>
  <si>
    <t>Net sales</t>
  </si>
  <si>
    <t>Nettoomsättning</t>
  </si>
  <si>
    <t>Income statement</t>
  </si>
  <si>
    <t>Resultaträkning</t>
  </si>
  <si>
    <t>TOTAL SHAREHOLDERS' EQUITY AND LIABILITIES</t>
  </si>
  <si>
    <t>SUMMA EGET KAPITAL OCH SKULDER</t>
  </si>
  <si>
    <t>total</t>
  </si>
  <si>
    <t>Total liabilities</t>
  </si>
  <si>
    <t>Summa skulder</t>
  </si>
  <si>
    <t>Total current liabilities</t>
  </si>
  <si>
    <t>Summa kortfristiga skulder</t>
  </si>
  <si>
    <t>Liabilities attributable to assets held for sale</t>
  </si>
  <si>
    <t>Skulder hänförliga till tillgångar som innehas för försäljning</t>
  </si>
  <si>
    <t>Current provision</t>
  </si>
  <si>
    <t>Kortfristiga avsättningar</t>
  </si>
  <si>
    <t>Other current liabilities</t>
  </si>
  <si>
    <t>Övriga kortfristiga skulder</t>
  </si>
  <si>
    <t>Current interest-bearing liabilities</t>
  </si>
  <si>
    <t>Kortfristiga räntebärande skulder</t>
  </si>
  <si>
    <t>Current liabilities</t>
  </si>
  <si>
    <t>Kortfristiga skulder</t>
  </si>
  <si>
    <t>Total non-current liabilities</t>
  </si>
  <si>
    <t>Summa långfristiga skulder</t>
  </si>
  <si>
    <t>Non-current provisions</t>
  </si>
  <si>
    <t>Långfristiga avsättningar</t>
  </si>
  <si>
    <t>Other non-current liabilities</t>
  </si>
  <si>
    <t>Övriga långfristiga skulder</t>
  </si>
  <si>
    <t>Non-current interest-bearing liabilities</t>
  </si>
  <si>
    <t>Långfristiga räntebärande skulder</t>
  </si>
  <si>
    <t>Non-current liabilities</t>
  </si>
  <si>
    <t>Långfristiga skulder</t>
  </si>
  <si>
    <t>LIABILITIES</t>
  </si>
  <si>
    <t>SKULDER</t>
  </si>
  <si>
    <t>Total shareholders' equity</t>
  </si>
  <si>
    <t>Summa eget kapital</t>
  </si>
  <si>
    <t>Shareholders' equity attributable to Parent Company shareholders</t>
  </si>
  <si>
    <t>Eget kapital hänförligt till moderbolagets ägare</t>
  </si>
  <si>
    <t>SHAREHOLDERS' EQUITY</t>
  </si>
  <si>
    <t>EGET KAPITAL</t>
  </si>
  <si>
    <t>TOTAL ASSETS</t>
  </si>
  <si>
    <t>SUMMA TILLGÅNGAR</t>
  </si>
  <si>
    <t>Total current assets</t>
  </si>
  <si>
    <t>Summa omsättningstillgångar</t>
  </si>
  <si>
    <t>Assets held for sale</t>
  </si>
  <si>
    <t>Tillgångar som innehas för försäljning</t>
  </si>
  <si>
    <t>Cash and cash equivalents</t>
  </si>
  <si>
    <t>Likvida medel</t>
  </si>
  <si>
    <t>Current receivable</t>
  </si>
  <si>
    <t>Kortfristiga fordringar</t>
  </si>
  <si>
    <t>Completed housing units</t>
  </si>
  <si>
    <t>Färdigställda bostäder</t>
  </si>
  <si>
    <t>Ongoing housing projects</t>
  </si>
  <si>
    <t>Pågående bostadsprojekt</t>
  </si>
  <si>
    <t>Properties held for future development</t>
  </si>
  <si>
    <t>Exploateringsfastigheter</t>
  </si>
  <si>
    <t>Current assets</t>
  </si>
  <si>
    <t>Omsättningstillgångar</t>
  </si>
  <si>
    <t>Total fixed assets</t>
  </si>
  <si>
    <t>Summa anläggningstillgångar</t>
  </si>
  <si>
    <t>Other fixed assets</t>
  </si>
  <si>
    <t>Övriga anläggningstillgångar</t>
  </si>
  <si>
    <t>Förvaltningsfastigheter</t>
  </si>
  <si>
    <t>Fixed assets</t>
  </si>
  <si>
    <t>Anläggningstillgångar</t>
  </si>
  <si>
    <t>ASSETS</t>
  </si>
  <si>
    <t>TILLGÅNGAR</t>
  </si>
  <si>
    <t>Balance Sheets</t>
  </si>
  <si>
    <t>Balansräkning</t>
  </si>
  <si>
    <t>1) The differens between profit before tax in the consolidated cash flow statement and profit before tax in the consolidated income statement pertains to discontinued operations.</t>
  </si>
  <si>
    <t>1) Skillnaden mellan resultat före skatt i koncernens kassaflödesanalys och resultat före skatt i koncernens resultaträkning avser avvecklad verksamhet.</t>
  </si>
  <si>
    <t>CASH AND CASH EQUIVALENTS AT END OF THE PERIOD</t>
  </si>
  <si>
    <t>LIKVIDA MEDEL VID PERIODENS SLUT</t>
  </si>
  <si>
    <t>Exchange rate difference in cash and cash equivalents</t>
  </si>
  <si>
    <t>Kursdifferens i likvida medel</t>
  </si>
  <si>
    <t>Cash and cash equivalents at start of period</t>
  </si>
  <si>
    <t>Likvida medel vid periodens början</t>
  </si>
  <si>
    <t>CASH FLOW DURING THE PERIOD</t>
  </si>
  <si>
    <t>PERIODENS KASSAFLÖDE</t>
  </si>
  <si>
    <t>Cash flow from financing activities</t>
  </si>
  <si>
    <t>Kassaflöde från finansieringsverksamheten</t>
  </si>
  <si>
    <t>Financing activities</t>
  </si>
  <si>
    <t>Finansieringsverksamheten</t>
  </si>
  <si>
    <t>Cash flow before financing activities</t>
  </si>
  <si>
    <t>Kassaflöde före finansieringsverksamheten</t>
  </si>
  <si>
    <t>Cash flow from investing activities</t>
  </si>
  <si>
    <t>Kassaflöde från investeringsverksamheten</t>
  </si>
  <si>
    <t>Investing activities</t>
  </si>
  <si>
    <t>Investeringsverksamheten</t>
  </si>
  <si>
    <t>Cash flow from operating activities</t>
  </si>
  <si>
    <t>Kassaflöde från den löpande verksamheten</t>
  </si>
  <si>
    <t>Cash flow from changes in working capital</t>
  </si>
  <si>
    <t>Kassaflöde från förändringar i rörelsekapitalet</t>
  </si>
  <si>
    <t>Other changes in working capital</t>
  </si>
  <si>
    <t>Övriga förändringar i rörelsekapital</t>
  </si>
  <si>
    <t>Investments in housing projects</t>
  </si>
  <si>
    <t>Investeringar i bostadsprojekt</t>
  </si>
  <si>
    <t>Sales of housing projects</t>
  </si>
  <si>
    <t>Försäljningar av bostadsprojekt</t>
  </si>
  <si>
    <t>Kassaflöde från förändringar i rörelsekapital</t>
  </si>
  <si>
    <t>Cash flow from operating activities before changes in working capital</t>
  </si>
  <si>
    <t>Kassaflöde från den löpande verksamheten före förändringar  i
rörelsekapital</t>
  </si>
  <si>
    <t>Tax paid</t>
  </si>
  <si>
    <t>Betald skatt</t>
  </si>
  <si>
    <t>Adjustments for items not included in cash flow</t>
  </si>
  <si>
    <t>Justering för poster som inte ingår i kassaflödet</t>
  </si>
  <si>
    <r>
      <t xml:space="preserve">Profit before tax </t>
    </r>
    <r>
      <rPr>
        <sz val="11"/>
        <color indexed="8"/>
        <rFont val="Calibri"/>
        <family val="2"/>
      </rPr>
      <t>¹⁾</t>
    </r>
  </si>
  <si>
    <r>
      <t xml:space="preserve">Resultat före skatt </t>
    </r>
    <r>
      <rPr>
        <sz val="11"/>
        <color indexed="8"/>
        <rFont val="Calibri"/>
        <family val="2"/>
      </rPr>
      <t>¹⁾</t>
    </r>
  </si>
  <si>
    <t>Operating activities</t>
  </si>
  <si>
    <t>Den löpande verksamheten</t>
  </si>
  <si>
    <t>Cash Flow</t>
  </si>
  <si>
    <t>Kassaflödesanalys</t>
  </si>
  <si>
    <t>Operating cash flow</t>
  </si>
  <si>
    <t>Operativt kassaflöde</t>
  </si>
  <si>
    <t>Change in working capital</t>
  </si>
  <si>
    <t>Förändring i rörelsekapital</t>
  </si>
  <si>
    <t>Change in other working capital</t>
  </si>
  <si>
    <t>Förändring i övrigt rörelsekapital</t>
  </si>
  <si>
    <t>Change in accounts payable</t>
  </si>
  <si>
    <t>Förändring i leverantörsskulder</t>
  </si>
  <si>
    <t>Change in advances from customers</t>
  </si>
  <si>
    <t xml:space="preserve">Förändring i förskott från kunder </t>
  </si>
  <si>
    <t>Change in accounts receivable</t>
  </si>
  <si>
    <t>Förändring i kundfordringar</t>
  </si>
  <si>
    <t>Net investments</t>
  </si>
  <si>
    <t>Nettoinvesteringar</t>
  </si>
  <si>
    <t>Net investments/divestments, other</t>
  </si>
  <si>
    <t>Nettoinvesteringar/avyttringar, övrigt</t>
  </si>
  <si>
    <t>Net land investments/divestments</t>
  </si>
  <si>
    <t>Nettomarkinvesteringar/avyttringar</t>
  </si>
  <si>
    <t>Net project investments/divestments</t>
  </si>
  <si>
    <t xml:space="preserve">Nettoprojektinvesteringar/avyttringar </t>
  </si>
  <si>
    <t>EBITDA</t>
  </si>
  <si>
    <t>Difference in accounting principles</t>
  </si>
  <si>
    <t>Operating adjustments/items affecting comparability</t>
  </si>
  <si>
    <t>Operativa justeringar/jämförelsestörande poster</t>
  </si>
  <si>
    <t>Operating EBITDA</t>
  </si>
  <si>
    <t>Operativt EBITDA</t>
  </si>
  <si>
    <t>Operating cash Flow</t>
  </si>
  <si>
    <t>4) Before items affecting comparability.</t>
  </si>
  <si>
    <t>4) Före jämförelsestörande poster.</t>
  </si>
  <si>
    <t>3) Pertains to loans in Swedish tenant-owner associations and Finnish housing companies.</t>
  </si>
  <si>
    <t>3) Avser lån i svenska bostadsrättsföreningar och finska bostadsaktiebolag.</t>
  </si>
  <si>
    <t>2) Excluding loans in Swedish tenant-owner associations and Finnish housing companies.</t>
  </si>
  <si>
    <t>2) Exklusive lån i svenska bostadsrättsföreningar och finska bostadsaktiebolag.</t>
  </si>
  <si>
    <t>Number of shares at the end of the period</t>
  </si>
  <si>
    <t>Antal aktier vid periodens slut</t>
  </si>
  <si>
    <t>miljoner// millions</t>
  </si>
  <si>
    <t>Shareholders' equity</t>
  </si>
  <si>
    <t>Eget kapital</t>
  </si>
  <si>
    <t>SEK</t>
  </si>
  <si>
    <t>Dividend</t>
  </si>
  <si>
    <t>Utdelning</t>
  </si>
  <si>
    <t>Kassaflöde från löpande verksamhet</t>
  </si>
  <si>
    <t xml:space="preserve">Profit/loss for the period </t>
  </si>
  <si>
    <t>Data per share before and after dilution</t>
  </si>
  <si>
    <t>Data per aktie före och efter utspädning</t>
  </si>
  <si>
    <t>Net project asset value / Net debt excl. leasing</t>
  </si>
  <si>
    <t>Nettoprojekttillgångar / Nettoskuld exkl. leasing</t>
  </si>
  <si>
    <t>ggr//multiple</t>
  </si>
  <si>
    <t xml:space="preserve">Net project asset value </t>
  </si>
  <si>
    <t>Nettoprojekttillgångar</t>
  </si>
  <si>
    <r>
      <t xml:space="preserve">Average fixed-rate term </t>
    </r>
    <r>
      <rPr>
        <vertAlign val="superscript"/>
        <sz val="11"/>
        <color indexed="8"/>
        <rFont val="Arial"/>
        <family val="2"/>
      </rPr>
      <t>3)</t>
    </r>
  </si>
  <si>
    <r>
      <t xml:space="preserve">Genomsnittlig räntebindningstid </t>
    </r>
    <r>
      <rPr>
        <vertAlign val="superscript"/>
        <sz val="11"/>
        <color indexed="8"/>
        <rFont val="Arial"/>
        <family val="2"/>
      </rPr>
      <t>3)</t>
    </r>
  </si>
  <si>
    <r>
      <t xml:space="preserve">Average interest rate at period-end </t>
    </r>
    <r>
      <rPr>
        <vertAlign val="superscript"/>
        <sz val="11"/>
        <color indexed="8"/>
        <rFont val="Arial"/>
        <family val="2"/>
      </rPr>
      <t>3)</t>
    </r>
  </si>
  <si>
    <r>
      <t xml:space="preserve">Genomsnittlig ränta, vid periodens slut </t>
    </r>
    <r>
      <rPr>
        <vertAlign val="superscript"/>
        <sz val="11"/>
        <color indexed="8"/>
        <rFont val="Arial"/>
        <family val="2"/>
      </rPr>
      <t>3)</t>
    </r>
  </si>
  <si>
    <t>år//year</t>
  </si>
  <si>
    <r>
      <t xml:space="preserve">Average fixed-rate term </t>
    </r>
    <r>
      <rPr>
        <vertAlign val="superscript"/>
        <sz val="11"/>
        <color indexed="8"/>
        <rFont val="Arial"/>
        <family val="2"/>
      </rPr>
      <t>2)</t>
    </r>
  </si>
  <si>
    <r>
      <t xml:space="preserve">Genomsnittlig räntebindningstid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</si>
  <si>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interest rate at period-end </t>
    </r>
    <r>
      <rPr>
        <vertAlign val="superscript"/>
        <sz val="11"/>
        <color indexed="8"/>
        <rFont val="Arial"/>
        <family val="2"/>
      </rPr>
      <t>2)</t>
    </r>
  </si>
  <si>
    <r>
      <t xml:space="preserve">Genomsnittlig ränta, vid periodens slut </t>
    </r>
    <r>
      <rPr>
        <vertAlign val="superscript"/>
        <sz val="11"/>
        <color indexed="8"/>
        <rFont val="Arial"/>
        <family val="2"/>
      </rPr>
      <t>2)</t>
    </r>
  </si>
  <si>
    <t>Share of risk-bearing capital</t>
  </si>
  <si>
    <t>Andel riskbärande kapital</t>
  </si>
  <si>
    <r>
      <t xml:space="preserve">Capital turnover rate </t>
    </r>
    <r>
      <rPr>
        <vertAlign val="superscript"/>
        <sz val="11"/>
        <color indexed="8"/>
        <rFont val="Arial"/>
        <family val="2"/>
      </rPr>
      <t>1)</t>
    </r>
  </si>
  <si>
    <r>
      <t xml:space="preserve">Kapitalomsättningshastighet </t>
    </r>
    <r>
      <rPr>
        <vertAlign val="superscript"/>
        <sz val="11"/>
        <color indexed="8"/>
        <rFont val="Arial"/>
        <family val="2"/>
      </rPr>
      <t>1)</t>
    </r>
  </si>
  <si>
    <t>Capital employed, average</t>
  </si>
  <si>
    <t>Sysselsatt kapital, genomsnitt</t>
  </si>
  <si>
    <t>Net debt/equity ratio</t>
  </si>
  <si>
    <t>Nettoskuldsättningsgrad</t>
  </si>
  <si>
    <t>Net debt</t>
  </si>
  <si>
    <t>Nettoskuld</t>
  </si>
  <si>
    <t>Interest-bearing liabilities/total assets</t>
  </si>
  <si>
    <t>Räntebärande skulder/balansomslutning</t>
  </si>
  <si>
    <r>
      <t xml:space="preserve">Return on equity </t>
    </r>
    <r>
      <rPr>
        <vertAlign val="superscript"/>
        <sz val="11"/>
        <color indexed="8"/>
        <rFont val="Arial"/>
        <family val="2"/>
      </rPr>
      <t>1)</t>
    </r>
  </si>
  <si>
    <r>
      <t xml:space="preserve">Avkastning på eget kapital </t>
    </r>
    <r>
      <rPr>
        <vertAlign val="superscript"/>
        <sz val="11"/>
        <color indexed="8"/>
        <rFont val="Arial"/>
        <family val="2"/>
      </rPr>
      <t>1)</t>
    </r>
  </si>
  <si>
    <t>Equity/assets ratio</t>
  </si>
  <si>
    <t>Soliditet</t>
  </si>
  <si>
    <r>
      <t xml:space="preserve">Interest coverage ratio </t>
    </r>
    <r>
      <rPr>
        <vertAlign val="superscript"/>
        <sz val="11"/>
        <color indexed="8"/>
        <rFont val="Arial"/>
        <family val="2"/>
      </rPr>
      <t>1)</t>
    </r>
  </si>
  <si>
    <r>
      <t xml:space="preserve">Räntetäckningsgrad </t>
    </r>
    <r>
      <rPr>
        <vertAlign val="superscript"/>
        <sz val="11"/>
        <color indexed="8"/>
        <rFont val="Arial"/>
        <family val="2"/>
      </rPr>
      <t>1)</t>
    </r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</si>
  <si>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1)4)</t>
    </r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</si>
  <si>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1)4)</t>
    </r>
  </si>
  <si>
    <t>Financial ratios</t>
  </si>
  <si>
    <t>Finansiella mått</t>
  </si>
  <si>
    <t>Key figures</t>
  </si>
  <si>
    <t>Nyckeltal</t>
  </si>
  <si>
    <t>3) Excluding investment properties</t>
  </si>
  <si>
    <t>3) Exklusive förvaltningsfastigheter</t>
  </si>
  <si>
    <t>2) Including discontinued operations</t>
  </si>
  <si>
    <t>2) Inklusive avvecklad verksamhet</t>
  </si>
  <si>
    <t>1) The figures are calculated on a rolling 12 months</t>
  </si>
  <si>
    <t>1) Siffrorna är beräknade på rullande 12 månader</t>
  </si>
  <si>
    <t>antal//number</t>
  </si>
  <si>
    <t>Items affecting comparability/operating adjustments</t>
  </si>
  <si>
    <t>Uthyrningsintäkter</t>
  </si>
  <si>
    <t>Intäkter BTM</t>
  </si>
  <si>
    <t>Bonava Group (continuing operations)</t>
  </si>
  <si>
    <t>Bonava Group (kvarvarande verksamhet)</t>
  </si>
  <si>
    <t>Nettoomsättning, BTM</t>
  </si>
  <si>
    <t>Housing units recognised in profit, investors</t>
  </si>
  <si>
    <t>Resultatavräknade bostäder, investerare</t>
  </si>
  <si>
    <t>Sales rate for ongoing production, investors</t>
  </si>
  <si>
    <t>Försäljningsgrad i pågående produktion, investerare</t>
  </si>
  <si>
    <t>Housing units in ongoing production, investors</t>
  </si>
  <si>
    <t>Bostäder i pågående produktion, investerare</t>
  </si>
  <si>
    <t>Production starts, investors</t>
  </si>
  <si>
    <t>Produktionsstartade bostäder, investerare</t>
  </si>
  <si>
    <t>Sales value of housing units sold, investors</t>
  </si>
  <si>
    <t>Försäljningsvärdet av sålda bostäder, investerare</t>
  </si>
  <si>
    <t>Housing units sold, investors</t>
  </si>
  <si>
    <t>Sålda bostäder, investerare</t>
  </si>
  <si>
    <t>Housing units recognised in profit, consumers</t>
  </si>
  <si>
    <t>Resultatavräknade bostäder, konsumenter</t>
  </si>
  <si>
    <t>Sales rate for ongoing production, consumers</t>
  </si>
  <si>
    <t>Försäljningsgrad i pågående produktion, konsumenter</t>
  </si>
  <si>
    <t>Housing units in ongoing production, consumers</t>
  </si>
  <si>
    <t>Bostäder i pågående produktion, konsumenter</t>
  </si>
  <si>
    <t>Production starts, consumers</t>
  </si>
  <si>
    <t>Produktionsstartade bostäder, konsumenter</t>
  </si>
  <si>
    <t>Sales value of housing units sold, consumers</t>
  </si>
  <si>
    <t>Försäljningsvärdet av sålda bostäder, konsumenter</t>
  </si>
  <si>
    <t>Housing units sold, consumers</t>
  </si>
  <si>
    <t>Sålda bostäder, konsumenter</t>
  </si>
  <si>
    <t>Return on capital employed 2)</t>
  </si>
  <si>
    <t>Avkastning på sysselsatt kapital 2)</t>
  </si>
  <si>
    <t>Bonava Norway</t>
  </si>
  <si>
    <t>Bonava Norge</t>
  </si>
  <si>
    <t>Segment reporting after 1 Jan, 2022</t>
  </si>
  <si>
    <t>Segmentsrapportering efter 1 Jan, 2022</t>
  </si>
  <si>
    <t>1) Aktiviteter för att skapa ett fristående Bonava.</t>
  </si>
  <si>
    <t xml:space="preserve">Earnings per share, profit after tax
</t>
  </si>
  <si>
    <t>Net profit/loss for the period</t>
  </si>
  <si>
    <t>Årets resultat</t>
  </si>
  <si>
    <t>Skatt på årets resultat</t>
  </si>
  <si>
    <t>Profit/loss after financial items</t>
  </si>
  <si>
    <t>Resultat efter finansiella poster</t>
  </si>
  <si>
    <t>Operating profit after items affecting comparability</t>
  </si>
  <si>
    <t>Rörelsestörande efter jämförelsestörande poster</t>
  </si>
  <si>
    <t>Operating profit</t>
  </si>
  <si>
    <t>Other operating expenses</t>
  </si>
  <si>
    <t>Övriga rörelsekostnader</t>
  </si>
  <si>
    <t>Non-recurring cost 1)</t>
  </si>
  <si>
    <t>Engångskostnader 1)</t>
  </si>
  <si>
    <t>Production costs</t>
  </si>
  <si>
    <t xml:space="preserve">3) Pertains to loans in Swedish tenant-owner associations and Finnish housing companies </t>
  </si>
  <si>
    <t>3) Avser lån i svenska bostadsrättsföreningar och finska bostadsaktiebolag</t>
  </si>
  <si>
    <t>2) Excluding loans in Swedish tenant-owner associations and Finnish housing companies</t>
  </si>
  <si>
    <t>2) Exklusive lån i svenska bostadsrättsföreningar och finska bostadsaktiebolag</t>
  </si>
  <si>
    <t>Number of shares</t>
  </si>
  <si>
    <t>Antal aktier, genomsnitt</t>
  </si>
  <si>
    <t>Profit after tax, SEK (defined according to IFRS, audited for the full-years 2013-2015)</t>
  </si>
  <si>
    <t>Resultat efter skatt, SEK (definierat enligt IFRS, reviderat för helåren 2013-2015)</t>
  </si>
  <si>
    <t>Per share data before and after dilution</t>
  </si>
  <si>
    <r>
      <t xml:space="preserve">Average period of fixed interest </t>
    </r>
    <r>
      <rPr>
        <vertAlign val="superscript"/>
        <sz val="11"/>
        <color indexed="8"/>
        <rFont val="Arial"/>
        <family val="2"/>
      </rPr>
      <t>3)</t>
    </r>
  </si>
  <si>
    <t>år</t>
  </si>
  <si>
    <r>
      <t xml:space="preserve">Average interest rate, at period end </t>
    </r>
    <r>
      <rPr>
        <vertAlign val="superscript"/>
        <sz val="11"/>
        <color indexed="8"/>
        <rFont val="Arial"/>
        <family val="2"/>
      </rPr>
      <t>3)</t>
    </r>
  </si>
  <si>
    <r>
      <t xml:space="preserve">Average period of fixed interest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</si>
  <si>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interest rate, at period end </t>
    </r>
    <r>
      <rPr>
        <vertAlign val="superscript"/>
        <sz val="11"/>
        <color indexed="8"/>
        <rFont val="Arial"/>
        <family val="2"/>
      </rPr>
      <t>2)</t>
    </r>
  </si>
  <si>
    <t>ggr</t>
  </si>
  <si>
    <t>Capital employed at period end</t>
  </si>
  <si>
    <t>Sysselsatt kapital vid periodens slut</t>
  </si>
  <si>
    <t>Debt/equity ratio</t>
  </si>
  <si>
    <t>Interest bearing liabilities/total assets</t>
  </si>
  <si>
    <r>
      <t xml:space="preserve">Interest-coverage ratio </t>
    </r>
    <r>
      <rPr>
        <vertAlign val="superscript"/>
        <sz val="11"/>
        <color indexed="8"/>
        <rFont val="Arial"/>
        <family val="2"/>
      </rPr>
      <t>1)</t>
    </r>
  </si>
  <si>
    <t>Financial ratios at period-end</t>
  </si>
  <si>
    <t>Finansiella mått vid periodens slut</t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</si>
  <si>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</t>
    </r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</si>
  <si>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</t>
    </r>
  </si>
  <si>
    <t>Profitability ratios</t>
  </si>
  <si>
    <t>Avkastningsmått</t>
  </si>
  <si>
    <t>Avkastning på sysselsatt kapital har ändrats för åren 2013-2015.</t>
  </si>
  <si>
    <t>Sales ratio in ongoing production</t>
  </si>
  <si>
    <t>Units in production to investors</t>
  </si>
  <si>
    <t>Bostäder i pågående produktion till investerare, vid periodens slut</t>
  </si>
  <si>
    <t>Handed over units investors</t>
  </si>
  <si>
    <t>Resultatavräknade bostäder till investerare</t>
  </si>
  <si>
    <t>Started units to investors</t>
  </si>
  <si>
    <t>Startade bostäder till investerare</t>
  </si>
  <si>
    <t>Sold units to investors</t>
  </si>
  <si>
    <t>Sålda bostäder till investerare</t>
  </si>
  <si>
    <t>Units in production to consumers</t>
  </si>
  <si>
    <t>Bostäder i pågående produktion till konsumenter, vid periodens slut</t>
  </si>
  <si>
    <t>Handed over units to consumers</t>
  </si>
  <si>
    <t>Resultatavräknade bostäder till konsumenter</t>
  </si>
  <si>
    <t>Started units to consumers</t>
  </si>
  <si>
    <t>Startade bostäder till konsumenter</t>
  </si>
  <si>
    <t>Sold units to consumers</t>
  </si>
  <si>
    <t>Sålda bostäder till konsumenter</t>
  </si>
  <si>
    <t>whereof building rights off balance sheet</t>
  </si>
  <si>
    <t>Byggrätter, vid periodens slut</t>
  </si>
  <si>
    <t>Sysselsatt kapital, vid periodens slut</t>
  </si>
  <si>
    <t>S:t Petersburg operating margin</t>
  </si>
  <si>
    <t>S:t Petersburg rörelsemarginal</t>
  </si>
  <si>
    <t>Earnings before interest and taxes</t>
  </si>
  <si>
    <t>Bonava S:t Petersburg</t>
  </si>
  <si>
    <t>Denmark/Norway operating margin</t>
  </si>
  <si>
    <t>Danmark/Norge rörelsemarginal</t>
  </si>
  <si>
    <t>Bonava Denmark/Norway</t>
  </si>
  <si>
    <t>Bonava Danmark/Norge</t>
  </si>
  <si>
    <t>Finland operating margin</t>
  </si>
  <si>
    <t>Finland rörelsemarginal</t>
  </si>
  <si>
    <t>Germany operating margin</t>
  </si>
  <si>
    <t>Tyskland rörelsemarginal</t>
  </si>
  <si>
    <t>Bostäder i pågående produktion till investerare vid periodens slut</t>
  </si>
  <si>
    <t>Bostäder i pågående produktion till konsumenter vid periodens slut</t>
  </si>
  <si>
    <t>Byggrätter vid periodens slut</t>
  </si>
  <si>
    <t>Sweden operating margin</t>
  </si>
  <si>
    <t xml:space="preserve"> Sverige rörelsemarginal</t>
  </si>
  <si>
    <t xml:space="preserve">Rörelseresultat </t>
  </si>
  <si>
    <t xml:space="preserve">Nettoomsättning </t>
  </si>
  <si>
    <t>Segment reporting before 1 Jan, 2019</t>
  </si>
  <si>
    <t>Segmentsrapportering före 1 Jan, 2019</t>
  </si>
  <si>
    <t>Units recognised for profit, investors</t>
  </si>
  <si>
    <t>Sales ratio in ongoing production, investors</t>
  </si>
  <si>
    <t>Units in ongoing production to investors</t>
  </si>
  <si>
    <t>Value sold units, investors</t>
  </si>
  <si>
    <t>Försäljningsvärdet av sålda bostäder under perioden till investerare</t>
  </si>
  <si>
    <t>Units recognised for profit, consumers</t>
  </si>
  <si>
    <t>Sales ratio in ongoing production, consumers</t>
  </si>
  <si>
    <t>Units in ongoing production to consumers</t>
  </si>
  <si>
    <t>Value sold units, consumers</t>
  </si>
  <si>
    <t>Försäljningsvärde av sålda bostäder under perioden till konsumenter</t>
  </si>
  <si>
    <t>Building rights at period end</t>
  </si>
  <si>
    <t>Antal anställda, medelantal</t>
  </si>
  <si>
    <t>Return on capital employed</t>
  </si>
  <si>
    <t>Avkastning på sysselsatt kapital</t>
  </si>
  <si>
    <t>Operating margin</t>
  </si>
  <si>
    <t>Bonava St. Petersburg-Baltics</t>
  </si>
  <si>
    <t>Bonava S:t Petersburg-Baltikum</t>
  </si>
  <si>
    <t xml:space="preserve">oj </t>
  </si>
  <si>
    <t>Bonava Nordic</t>
  </si>
  <si>
    <t>Segment reporting before 1 Jan, 2022</t>
  </si>
  <si>
    <t>Segmentsrapportering före 1 Jan, 2022</t>
  </si>
  <si>
    <t>Bonava St. Petersburg</t>
  </si>
  <si>
    <t>3) Excluding Build-to-Manage. Including Build-to-Manage the sales ratio amounts to 85 percent.</t>
  </si>
  <si>
    <t>3) Exklusive Build-to-Manage. Inklusive Build-to-Manage uppgår försäljningsgraden till 85 procent.</t>
  </si>
  <si>
    <t>2) The figures are calculated on a rolling 12 months</t>
  </si>
  <si>
    <t>2) Siffrorna är beräknade på rullande 12 månader</t>
  </si>
  <si>
    <t>1) Excluding items affecting comparability</t>
  </si>
  <si>
    <t>1) Exklusive jämförelsestörande poster</t>
  </si>
  <si>
    <t>Sales value sold units</t>
  </si>
  <si>
    <t>Försäljningsgrad i pågående produktion till konsumenter</t>
  </si>
  <si>
    <t>Försäljningsvärdet av sålda bostäder under perioden till konsumenter</t>
  </si>
  <si>
    <t>Average employees</t>
  </si>
  <si>
    <t>Antal anställda, medelantal under räkenskapsåret</t>
  </si>
  <si>
    <t>antal</t>
  </si>
  <si>
    <t>Group operating margin</t>
  </si>
  <si>
    <t>Group rörelsemarginal 1)</t>
  </si>
  <si>
    <t>Rörelseresultat 1)</t>
  </si>
  <si>
    <t>Bonava Group (excl S:t Petersburg)</t>
  </si>
  <si>
    <t>Bonava Group (exkl S:t Petersburg)</t>
  </si>
  <si>
    <t>Weighted average number of shares</t>
  </si>
  <si>
    <t>Vägt genomsnittligt antal aktier</t>
  </si>
  <si>
    <t xml:space="preserve">Earnings per share </t>
  </si>
  <si>
    <t>Resultat per aktie</t>
  </si>
  <si>
    <t>Operating profit before items affecting comparability</t>
  </si>
  <si>
    <t>2025 Q4</t>
  </si>
  <si>
    <t>2025 Q3</t>
  </si>
  <si>
    <t>2025 Q2</t>
  </si>
  <si>
    <t>2025 Q1</t>
  </si>
  <si>
    <t>Belopp i MSEK</t>
  </si>
  <si>
    <t>Earnings per share after items affecting comparability, profit after tax</t>
  </si>
  <si>
    <t>Resultat per aktier efter jämförelsestörande poster efter skatt</t>
  </si>
  <si>
    <t>SEK//SEK</t>
  </si>
  <si>
    <t>Net profit/loss for the period from continuing  and discontinued operations</t>
  </si>
  <si>
    <t>Periodens resultat från kvarvarande verksamhet och avvecklad verksamhet</t>
  </si>
  <si>
    <t>Continuing and discontinued operations</t>
  </si>
  <si>
    <t>Kvarvarande verksamhet och avvecklad verksamhet</t>
  </si>
  <si>
    <t>Net profit/loss for the period from discontinued operations</t>
  </si>
  <si>
    <t>Periodens resultat från avvecklad verksamhet</t>
  </si>
  <si>
    <t/>
  </si>
  <si>
    <t>Discontinued operations</t>
  </si>
  <si>
    <t>Avvecklad verksamhet</t>
  </si>
  <si>
    <t>Non-controlling interest</t>
  </si>
  <si>
    <t>Investment properties</t>
  </si>
  <si>
    <t>2020 Q4</t>
  </si>
  <si>
    <t>2020 Q3</t>
  </si>
  <si>
    <t>2020 Q2</t>
  </si>
  <si>
    <t>2020 Q1</t>
  </si>
  <si>
    <t>2019 Q4</t>
  </si>
  <si>
    <t>2019 Q3</t>
  </si>
  <si>
    <t>2019 Q2</t>
  </si>
  <si>
    <t>2019 Q1</t>
  </si>
  <si>
    <t>2018 Q4</t>
  </si>
  <si>
    <t>2018 Q3</t>
  </si>
  <si>
    <t>2018 Q2</t>
  </si>
  <si>
    <t>2018 Q1</t>
  </si>
  <si>
    <t>2017 Q4</t>
  </si>
  <si>
    <t>2017 Q3</t>
  </si>
  <si>
    <t>2017 Q2</t>
  </si>
  <si>
    <t>2017 Q1</t>
  </si>
  <si>
    <t>2016 Q4</t>
  </si>
  <si>
    <t>2016 Q3</t>
  </si>
  <si>
    <t>2016 Q2</t>
  </si>
  <si>
    <t>2016 Q1</t>
  </si>
  <si>
    <t>2015 Q4</t>
  </si>
  <si>
    <t>2015 Q3</t>
  </si>
  <si>
    <t>2015 Q2</t>
  </si>
  <si>
    <t>2015 Q1</t>
  </si>
  <si>
    <t>2014 Q4</t>
  </si>
  <si>
    <t>2014 Q3</t>
  </si>
  <si>
    <t>2014 Q2</t>
  </si>
  <si>
    <t>2014 Q1</t>
  </si>
  <si>
    <t>Balance Sheet</t>
  </si>
  <si>
    <t>Advances from customers</t>
  </si>
  <si>
    <t>Förskott från kunder</t>
  </si>
  <si>
    <t>Kassaflöde från den löpande verksamheten före förändringar i rörelsekapital</t>
  </si>
  <si>
    <t>Profit before tax 1)</t>
  </si>
  <si>
    <t>Resultat före skatt 1)</t>
  </si>
  <si>
    <t>Skillnader i redovisningsprinciper</t>
  </si>
  <si>
    <t>Operating adjustments/IAC</t>
  </si>
  <si>
    <t>4) Before Items affecting comparability/operating adjustments.</t>
  </si>
  <si>
    <t>2) Excluding loans in Swedish tenant-owner associations, Finnish housing companies, and leases.</t>
  </si>
  <si>
    <t>2) Exklusive lån i svenska bostadsrättsföreningar, finska bostadsaktiebolag och leasingavtal.</t>
  </si>
  <si>
    <t>Number of shares at the end of period</t>
  </si>
  <si>
    <t>Antal aktier vid periodens utgång</t>
  </si>
  <si>
    <t>Weighted average number of shares at the end of period</t>
  </si>
  <si>
    <t>Vägt genomsnittligt antal aktier vid periodens utgång</t>
  </si>
  <si>
    <t xml:space="preserve"> </t>
  </si>
  <si>
    <t>Financial ratios - IFRS</t>
  </si>
  <si>
    <t>Return on equity 1)</t>
  </si>
  <si>
    <t>Avkastning på eget kapital 1)</t>
  </si>
  <si>
    <t>Financial ratios at period-end - segmentsrapportering</t>
  </si>
  <si>
    <t>Finansiella mått vid periodens slut - segmentsrapportering</t>
  </si>
  <si>
    <t>Totalt</t>
  </si>
  <si>
    <t>Later</t>
  </si>
  <si>
    <t>Senare</t>
  </si>
  <si>
    <t>Estimated completions 2027, Q3</t>
  </si>
  <si>
    <t>Estimated completions 2027, Q2</t>
  </si>
  <si>
    <t>Estimated completions 2027, Q1</t>
  </si>
  <si>
    <t>Estimated completions 2026, Q4</t>
  </si>
  <si>
    <t>Estimated completions 2026, Q3</t>
  </si>
  <si>
    <t>Estimated completions 2026, Q2</t>
  </si>
  <si>
    <t>Estimated completions 2026, Q1</t>
  </si>
  <si>
    <t>B2M</t>
  </si>
  <si>
    <t>Sales rate, later</t>
  </si>
  <si>
    <t>Försäljningsgrad, senare</t>
  </si>
  <si>
    <t>Sales rate 2027, Q3</t>
  </si>
  <si>
    <t>Sales rate 2027, Q2</t>
  </si>
  <si>
    <t>Sales rate 2027, Q1</t>
  </si>
  <si>
    <t>Sales rate 2026, Q4</t>
  </si>
  <si>
    <t>Sales rate 2026, Q3</t>
  </si>
  <si>
    <t>Sales rate 2026, Q2</t>
  </si>
  <si>
    <t>Sales rate 2026, Q1</t>
  </si>
  <si>
    <t>Projects to investors</t>
  </si>
  <si>
    <t>Projekt till investerare</t>
  </si>
  <si>
    <t>Försäljningsgrad Q3</t>
  </si>
  <si>
    <t>Försäljningsgrad Q2</t>
  </si>
  <si>
    <t>Försäljningsgrad Q1</t>
  </si>
  <si>
    <t>Försäljningsgrad Q4</t>
  </si>
  <si>
    <t>Beräknat färdigställande 2027, Q3</t>
  </si>
  <si>
    <t>Beräknat färdigställande 2027, Q2</t>
  </si>
  <si>
    <t>Beräknat färdigställande 2027, Q1</t>
  </si>
  <si>
    <t>Beräknat färdigställande 2026, Q4</t>
  </si>
  <si>
    <t>Beräknat färdigställande 2026, Q3</t>
  </si>
  <si>
    <t>Beräknat färdigställande 2026, Q2</t>
  </si>
  <si>
    <t>Beräknat färdigställande 2026, Q1</t>
  </si>
  <si>
    <t>Projects to consumers</t>
  </si>
  <si>
    <t>Projekt till konsumenter</t>
  </si>
  <si>
    <t>Baltics</t>
  </si>
  <si>
    <t>Finland</t>
  </si>
  <si>
    <t>Sweden</t>
  </si>
  <si>
    <t>Germany</t>
  </si>
  <si>
    <t>Housing units</t>
  </si>
  <si>
    <t>Enheter</t>
  </si>
  <si>
    <t>Estimated completions</t>
  </si>
  <si>
    <t>Beräknat färdigställande grad</t>
  </si>
  <si>
    <t>Projects to investors are including BTM.</t>
  </si>
  <si>
    <t>The number of housing units below are rounded off as they are estimates of the time of completion.</t>
  </si>
  <si>
    <t>Total units for sale (consumer)</t>
  </si>
  <si>
    <t>Unsold completed housing units</t>
  </si>
  <si>
    <t>Osålda färdigställda bostäder</t>
  </si>
  <si>
    <t>Return on capital employed, R12, %</t>
  </si>
  <si>
    <t xml:space="preserve">Avkastning på sysselsatt kapital, R12, % </t>
  </si>
  <si>
    <t>Operational margin. %</t>
  </si>
  <si>
    <t>Operativ rörelsemarginal, %</t>
  </si>
  <si>
    <t>Operational profit/loss</t>
  </si>
  <si>
    <t>Operational gross margin, %</t>
  </si>
  <si>
    <t>Operativ bruttomarginal, %</t>
  </si>
  <si>
    <t>Operational gross profit</t>
  </si>
  <si>
    <t xml:space="preserve">Bonava Group </t>
  </si>
  <si>
    <t>Operational margin</t>
  </si>
  <si>
    <t>Operational gross margin</t>
  </si>
  <si>
    <t>Segment reporting after 1 Jan, 2025</t>
  </si>
  <si>
    <t>Segmentsrapportering efter 1 Jan,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</si>
</sst>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"/>
    <numFmt numFmtId="165" formatCode="0.0"/>
    <numFmt numFmtId="166" formatCode="&quot;Last updated: &quot;yyyy/mm/dd"/>
    <numFmt numFmtId="167" formatCode="&quot;Senast uppdaterat: &quot;yyyy\-mm\-dd\ "/>
    <numFmt numFmtId="168" formatCode="yyyy/mm/dd;@"/>
    <numFmt numFmtId="169" formatCode="&quot;Last updated: &quot;yyyy\-mm\-dd"/>
    <numFmt numFmtId="170" formatCode="_-* #,##0_-;\-* #,##0_-;_-* &quot;-&quot;??_-;_-@_-"/>
    <numFmt numFmtId="171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1"/>
      <color indexed="23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2" tint="-0.499984740745262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indexed="23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9"/>
      <color theme="2" tint="-0.499984740745262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rgb="FF000000"/>
      <name val="Arial"/>
      <family val="2"/>
    </font>
    <font>
      <i/>
      <sz val="9"/>
      <color theme="2" tint="-0.499984740745262"/>
      <name val="Arial"/>
      <family val="2"/>
    </font>
    <font>
      <sz val="11"/>
      <color indexed="8"/>
      <name val="Calibri"/>
      <family val="2"/>
    </font>
    <font>
      <vertAlign val="superscript"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3" applyFont="1" applyAlignment="1">
      <alignment horizontal="left" indent="2"/>
    </xf>
    <xf numFmtId="0" fontId="3" fillId="0" borderId="0" xfId="4" applyFont="1" applyAlignment="1">
      <alignment horizontal="left" indent="2"/>
    </xf>
    <xf numFmtId="0" fontId="3" fillId="0" borderId="0" xfId="3" applyFont="1"/>
    <xf numFmtId="3" fontId="4" fillId="0" borderId="0" xfId="3" applyNumberFormat="1" applyFont="1"/>
    <xf numFmtId="0" fontId="5" fillId="0" borderId="0" xfId="3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3" applyNumberFormat="1" applyFont="1"/>
    <xf numFmtId="0" fontId="6" fillId="0" borderId="0" xfId="0" applyFont="1"/>
    <xf numFmtId="3" fontId="7" fillId="0" borderId="0" xfId="1" applyNumberFormat="1" applyFont="1" applyBorder="1"/>
    <xf numFmtId="3" fontId="3" fillId="0" borderId="0" xfId="4" applyNumberFormat="1" applyFont="1"/>
    <xf numFmtId="0" fontId="7" fillId="0" borderId="0" xfId="0" applyFont="1"/>
    <xf numFmtId="0" fontId="8" fillId="0" borderId="0" xfId="5" applyFont="1" applyAlignment="1">
      <alignment shrinkToFit="1"/>
    </xf>
    <xf numFmtId="0" fontId="9" fillId="0" borderId="0" xfId="3" applyFont="1" applyAlignment="1">
      <alignment horizontal="left" indent="2"/>
    </xf>
    <xf numFmtId="3" fontId="9" fillId="0" borderId="0" xfId="4" applyNumberFormat="1" applyFont="1"/>
    <xf numFmtId="3" fontId="9" fillId="0" borderId="0" xfId="3" applyNumberFormat="1" applyFont="1"/>
    <xf numFmtId="0" fontId="3" fillId="0" borderId="1" xfId="3" applyFont="1" applyBorder="1" applyAlignment="1">
      <alignment horizontal="left" indent="2"/>
    </xf>
    <xf numFmtId="3" fontId="7" fillId="0" borderId="1" xfId="1" applyNumberFormat="1" applyFont="1" applyBorder="1"/>
    <xf numFmtId="3" fontId="10" fillId="0" borderId="1" xfId="2" applyNumberFormat="1" applyFont="1" applyFill="1" applyBorder="1" applyAlignment="1">
      <alignment horizontal="right"/>
    </xf>
    <xf numFmtId="0" fontId="11" fillId="0" borderId="1" xfId="0" applyFont="1" applyBorder="1"/>
    <xf numFmtId="0" fontId="12" fillId="0" borderId="1" xfId="5" applyFont="1" applyBorder="1" applyAlignment="1">
      <alignment shrinkToFit="1"/>
    </xf>
    <xf numFmtId="0" fontId="13" fillId="0" borderId="1" xfId="5" applyFont="1" applyBorder="1" applyAlignment="1">
      <alignment shrinkToFit="1"/>
    </xf>
    <xf numFmtId="0" fontId="13" fillId="0" borderId="0" xfId="5" applyFont="1" applyAlignment="1">
      <alignment shrinkToFit="1"/>
    </xf>
    <xf numFmtId="3" fontId="3" fillId="0" borderId="0" xfId="3" applyNumberFormat="1" applyFont="1" applyAlignment="1">
      <alignment horizontal="left" indent="2"/>
    </xf>
    <xf numFmtId="0" fontId="14" fillId="0" borderId="1" xfId="3" applyFont="1" applyBorder="1" applyAlignment="1">
      <alignment horizontal="left" indent="2"/>
    </xf>
    <xf numFmtId="1" fontId="3" fillId="0" borderId="1" xfId="2" applyNumberFormat="1" applyFont="1" applyFill="1" applyBorder="1" applyAlignment="1">
      <alignment horizontal="right"/>
    </xf>
    <xf numFmtId="164" fontId="3" fillId="0" borderId="0" xfId="4" applyNumberFormat="1" applyFont="1"/>
    <xf numFmtId="164" fontId="3" fillId="0" borderId="0" xfId="3" applyNumberFormat="1" applyFont="1"/>
    <xf numFmtId="3" fontId="3" fillId="0" borderId="0" xfId="0" applyNumberFormat="1" applyFont="1" applyAlignment="1">
      <alignment horizontal="right"/>
    </xf>
    <xf numFmtId="164" fontId="7" fillId="0" borderId="0" xfId="1" applyNumberFormat="1" applyFont="1" applyBorder="1"/>
    <xf numFmtId="164" fontId="15" fillId="0" borderId="0" xfId="0" applyNumberFormat="1" applyFont="1" applyAlignment="1">
      <alignment horizontal="left"/>
    </xf>
    <xf numFmtId="0" fontId="11" fillId="0" borderId="0" xfId="0" applyFont="1"/>
    <xf numFmtId="0" fontId="16" fillId="0" borderId="0" xfId="3" applyFont="1" applyAlignment="1">
      <alignment horizontal="left"/>
    </xf>
    <xf numFmtId="0" fontId="17" fillId="0" borderId="0" xfId="3" applyFont="1"/>
    <xf numFmtId="0" fontId="18" fillId="0" borderId="0" xfId="0" applyFont="1"/>
    <xf numFmtId="165" fontId="3" fillId="0" borderId="0" xfId="2" applyNumberFormat="1" applyFont="1" applyFill="1" applyBorder="1" applyAlignment="1">
      <alignment horizontal="right"/>
    </xf>
    <xf numFmtId="3" fontId="7" fillId="0" borderId="0" xfId="4" applyNumberFormat="1" applyFont="1"/>
    <xf numFmtId="3" fontId="7" fillId="0" borderId="0" xfId="3" applyNumberFormat="1" applyFont="1"/>
    <xf numFmtId="1" fontId="3" fillId="0" borderId="0" xfId="6" applyNumberFormat="1" applyFont="1" applyAlignment="1">
      <alignment horizontal="right"/>
    </xf>
    <xf numFmtId="0" fontId="10" fillId="0" borderId="0" xfId="3" applyFont="1" applyAlignment="1">
      <alignment wrapText="1"/>
    </xf>
    <xf numFmtId="3" fontId="3" fillId="0" borderId="0" xfId="5" applyNumberFormat="1" applyFont="1" applyAlignment="1">
      <alignment horizontal="right"/>
    </xf>
    <xf numFmtId="0" fontId="3" fillId="0" borderId="0" xfId="6" applyFont="1" applyAlignment="1">
      <alignment horizontal="left" indent="2"/>
    </xf>
    <xf numFmtId="3" fontId="3" fillId="0" borderId="0" xfId="1" applyNumberFormat="1" applyFont="1" applyBorder="1"/>
    <xf numFmtId="164" fontId="3" fillId="0" borderId="0" xfId="4" quotePrefix="1" applyNumberFormat="1" applyFont="1"/>
    <xf numFmtId="164" fontId="3" fillId="0" borderId="0" xfId="3" quotePrefix="1" applyNumberFormat="1" applyFont="1"/>
    <xf numFmtId="0" fontId="14" fillId="0" borderId="0" xfId="3" applyFont="1" applyAlignment="1">
      <alignment horizontal="left" indent="2"/>
    </xf>
    <xf numFmtId="164" fontId="9" fillId="0" borderId="0" xfId="4" applyNumberFormat="1" applyFont="1"/>
    <xf numFmtId="164" fontId="9" fillId="0" borderId="0" xfId="3" applyNumberFormat="1" applyFont="1"/>
    <xf numFmtId="0" fontId="14" fillId="0" borderId="0" xfId="6" applyFont="1" applyAlignment="1">
      <alignment horizontal="left" indent="2"/>
    </xf>
    <xf numFmtId="0" fontId="14" fillId="0" borderId="0" xfId="4" applyFont="1" applyAlignment="1">
      <alignment horizontal="left" indent="2"/>
    </xf>
    <xf numFmtId="3" fontId="14" fillId="0" borderId="0" xfId="3" applyNumberFormat="1" applyFont="1"/>
    <xf numFmtId="3" fontId="3" fillId="0" borderId="0" xfId="2" applyNumberFormat="1" applyFont="1" applyFill="1" applyBorder="1" applyAlignment="1">
      <alignment horizontal="right"/>
    </xf>
    <xf numFmtId="0" fontId="11" fillId="0" borderId="0" xfId="0" applyFont="1" applyAlignment="1">
      <alignment horizontal="right" wrapText="1"/>
    </xf>
    <xf numFmtId="0" fontId="11" fillId="0" borderId="0" xfId="0" quotePrefix="1" applyFont="1" applyAlignment="1">
      <alignment horizontal="right"/>
    </xf>
    <xf numFmtId="0" fontId="11" fillId="0" borderId="0" xfId="0" quotePrefix="1" applyFont="1"/>
    <xf numFmtId="0" fontId="11" fillId="0" borderId="0" xfId="0" applyFont="1" applyAlignment="1">
      <alignment wrapText="1"/>
    </xf>
    <xf numFmtId="0" fontId="19" fillId="0" borderId="0" xfId="5" applyFont="1" applyAlignment="1">
      <alignment horizontal="right" shrinkToFit="1"/>
    </xf>
    <xf numFmtId="0" fontId="19" fillId="0" borderId="0" xfId="5" applyFont="1" applyAlignment="1">
      <alignment shrinkToFit="1"/>
    </xf>
    <xf numFmtId="0" fontId="11" fillId="0" borderId="1" xfId="0" applyFont="1" applyBorder="1" applyAlignment="1">
      <alignment horizontal="right" wrapText="1"/>
    </xf>
    <xf numFmtId="0" fontId="11" fillId="0" borderId="1" xfId="0" quotePrefix="1" applyFont="1" applyBorder="1" applyAlignment="1">
      <alignment horizontal="right"/>
    </xf>
    <xf numFmtId="0" fontId="11" fillId="0" borderId="1" xfId="0" quotePrefix="1" applyFont="1" applyBorder="1"/>
    <xf numFmtId="0" fontId="11" fillId="0" borderId="1" xfId="0" applyFont="1" applyBorder="1" applyAlignment="1">
      <alignment wrapText="1"/>
    </xf>
    <xf numFmtId="0" fontId="19" fillId="0" borderId="1" xfId="5" applyFont="1" applyBorder="1" applyAlignment="1">
      <alignment horizontal="right" shrinkToFit="1"/>
    </xf>
    <xf numFmtId="0" fontId="19" fillId="0" borderId="1" xfId="5" applyFont="1" applyBorder="1" applyAlignment="1">
      <alignment shrinkToFit="1"/>
    </xf>
    <xf numFmtId="0" fontId="14" fillId="0" borderId="0" xfId="5" applyFont="1" applyAlignment="1">
      <alignment horizontal="left" wrapText="1"/>
    </xf>
    <xf numFmtId="1" fontId="7" fillId="0" borderId="0" xfId="0" applyNumberFormat="1" applyFont="1"/>
    <xf numFmtId="0" fontId="14" fillId="0" borderId="0" xfId="4" applyFont="1" applyAlignment="1">
      <alignment wrapText="1"/>
    </xf>
    <xf numFmtId="0" fontId="13" fillId="0" borderId="0" xfId="5" applyFont="1" applyAlignment="1">
      <alignment horizontal="right" shrinkToFit="1"/>
    </xf>
    <xf numFmtId="0" fontId="8" fillId="0" borderId="0" xfId="5" applyFont="1" applyAlignment="1">
      <alignment wrapText="1" shrinkToFit="1"/>
    </xf>
    <xf numFmtId="0" fontId="8" fillId="0" borderId="0" xfId="5" applyFont="1" applyAlignment="1">
      <alignment horizontal="right" shrinkToFit="1"/>
    </xf>
    <xf numFmtId="0" fontId="3" fillId="0" borderId="0" xfId="5" applyFont="1"/>
    <xf numFmtId="166" fontId="5" fillId="0" borderId="0" xfId="5" applyNumberFormat="1" applyFont="1" applyAlignment="1">
      <alignment horizontal="left" wrapText="1"/>
    </xf>
    <xf numFmtId="167" fontId="5" fillId="0" borderId="0" xfId="5" applyNumberFormat="1" applyFont="1" applyAlignment="1">
      <alignment horizontal="left" wrapText="1"/>
    </xf>
    <xf numFmtId="0" fontId="17" fillId="0" borderId="0" xfId="0" applyFont="1"/>
    <xf numFmtId="0" fontId="10" fillId="0" borderId="0" xfId="5" applyFont="1" applyAlignment="1">
      <alignment horizontal="left" wrapText="1"/>
    </xf>
    <xf numFmtId="168" fontId="20" fillId="0" borderId="0" xfId="5" applyNumberFormat="1" applyFont="1" applyAlignment="1">
      <alignment horizontal="left" shrinkToFit="1"/>
    </xf>
    <xf numFmtId="0" fontId="7" fillId="0" borderId="0" xfId="0" applyFont="1" applyAlignment="1">
      <alignment wrapText="1"/>
    </xf>
    <xf numFmtId="0" fontId="20" fillId="0" borderId="0" xfId="5" applyFont="1"/>
    <xf numFmtId="4" fontId="7" fillId="0" borderId="0" xfId="0" applyNumberFormat="1" applyFont="1"/>
    <xf numFmtId="0" fontId="3" fillId="0" borderId="0" xfId="0" applyFont="1" applyAlignment="1">
      <alignment wrapText="1"/>
    </xf>
    <xf numFmtId="3" fontId="7" fillId="0" borderId="0" xfId="0" applyNumberFormat="1" applyFont="1"/>
    <xf numFmtId="0" fontId="6" fillId="0" borderId="0" xfId="0" applyFont="1" applyAlignment="1">
      <alignment wrapText="1"/>
    </xf>
    <xf numFmtId="4" fontId="3" fillId="0" borderId="0" xfId="1" applyNumberFormat="1" applyFont="1" applyAlignment="1">
      <alignment wrapText="1"/>
    </xf>
    <xf numFmtId="3" fontId="11" fillId="0" borderId="0" xfId="0" applyNumberFormat="1" applyFont="1"/>
    <xf numFmtId="3" fontId="21" fillId="0" borderId="0" xfId="1" applyNumberFormat="1" applyFont="1" applyAlignment="1">
      <alignment wrapText="1"/>
    </xf>
    <xf numFmtId="0" fontId="22" fillId="0" borderId="0" xfId="0" applyFont="1" applyAlignment="1">
      <alignment wrapText="1"/>
    </xf>
    <xf numFmtId="3" fontId="10" fillId="0" borderId="0" xfId="1" applyNumberFormat="1" applyFont="1"/>
    <xf numFmtId="3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3" fontId="7" fillId="0" borderId="1" xfId="0" applyNumberFormat="1" applyFont="1" applyBorder="1"/>
    <xf numFmtId="3" fontId="3" fillId="0" borderId="1" xfId="1" applyNumberFormat="1" applyFont="1" applyBorder="1" applyAlignment="1">
      <alignment wrapText="1"/>
    </xf>
    <xf numFmtId="3" fontId="3" fillId="0" borderId="1" xfId="0" applyNumberFormat="1" applyFont="1" applyBorder="1"/>
    <xf numFmtId="0" fontId="7" fillId="0" borderId="1" xfId="0" applyFont="1" applyBorder="1" applyAlignment="1">
      <alignment wrapText="1"/>
    </xf>
    <xf numFmtId="3" fontId="3" fillId="0" borderId="0" xfId="1" applyNumberFormat="1" applyFont="1" applyAlignment="1">
      <alignment wrapText="1"/>
    </xf>
    <xf numFmtId="3" fontId="3" fillId="0" borderId="0" xfId="0" applyNumberFormat="1" applyFont="1"/>
    <xf numFmtId="3" fontId="23" fillId="0" borderId="0" xfId="1" applyNumberFormat="1" applyFont="1" applyAlignment="1">
      <alignment wrapText="1"/>
    </xf>
    <xf numFmtId="0" fontId="23" fillId="0" borderId="0" xfId="0" applyFont="1" applyAlignment="1">
      <alignment wrapText="1"/>
    </xf>
    <xf numFmtId="3" fontId="10" fillId="0" borderId="2" xfId="0" applyNumberFormat="1" applyFont="1" applyBorder="1"/>
    <xf numFmtId="0" fontId="10" fillId="0" borderId="2" xfId="0" applyFont="1" applyBorder="1" applyAlignment="1">
      <alignment wrapText="1"/>
    </xf>
    <xf numFmtId="3" fontId="10" fillId="0" borderId="0" xfId="1" applyNumberFormat="1" applyFont="1" applyBorder="1" applyAlignment="1">
      <alignment horizontal="right" wrapText="1"/>
    </xf>
    <xf numFmtId="3" fontId="10" fillId="0" borderId="2" xfId="1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3" fontId="7" fillId="0" borderId="0" xfId="1" applyNumberFormat="1" applyFont="1" applyAlignment="1">
      <alignment wrapText="1"/>
    </xf>
    <xf numFmtId="3" fontId="10" fillId="0" borderId="0" xfId="1" applyNumberFormat="1" applyFont="1" applyAlignment="1">
      <alignment wrapText="1"/>
    </xf>
    <xf numFmtId="3" fontId="3" fillId="0" borderId="0" xfId="1" applyNumberFormat="1" applyFont="1" applyFill="1" applyAlignment="1">
      <alignment wrapText="1"/>
    </xf>
    <xf numFmtId="3" fontId="3" fillId="0" borderId="0" xfId="1" applyNumberFormat="1" applyFont="1" applyFill="1" applyBorder="1" applyAlignment="1">
      <alignment wrapText="1"/>
    </xf>
    <xf numFmtId="0" fontId="7" fillId="0" borderId="0" xfId="2" applyNumberFormat="1" applyFont="1" applyFill="1" applyBorder="1" applyAlignment="1">
      <alignment wrapText="1"/>
    </xf>
    <xf numFmtId="0" fontId="11" fillId="0" borderId="0" xfId="0" applyFont="1" applyAlignment="1">
      <alignment vertical="top" wrapText="1"/>
    </xf>
    <xf numFmtId="0" fontId="19" fillId="2" borderId="0" xfId="5" applyFont="1" applyFill="1" applyAlignment="1">
      <alignment shrinkToFit="1"/>
    </xf>
    <xf numFmtId="3" fontId="11" fillId="0" borderId="1" xfId="0" applyNumberFormat="1" applyFont="1" applyBorder="1"/>
    <xf numFmtId="0" fontId="11" fillId="0" borderId="2" xfId="0" applyFont="1" applyBorder="1"/>
    <xf numFmtId="3" fontId="11" fillId="0" borderId="2" xfId="0" applyNumberFormat="1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vertical="top" wrapText="1"/>
    </xf>
    <xf numFmtId="0" fontId="13" fillId="0" borderId="2" xfId="5" applyFont="1" applyBorder="1" applyAlignment="1">
      <alignment horizontal="right" shrinkToFit="1"/>
    </xf>
    <xf numFmtId="0" fontId="19" fillId="2" borderId="2" xfId="5" applyFont="1" applyFill="1" applyBorder="1" applyAlignment="1">
      <alignment shrinkToFit="1"/>
    </xf>
    <xf numFmtId="0" fontId="13" fillId="0" borderId="2" xfId="5" applyFont="1" applyBorder="1" applyAlignment="1">
      <alignment shrinkToFit="1"/>
    </xf>
    <xf numFmtId="0" fontId="7" fillId="0" borderId="1" xfId="0" applyFont="1" applyBorder="1"/>
    <xf numFmtId="0" fontId="24" fillId="0" borderId="1" xfId="5" applyFont="1" applyBorder="1" applyAlignment="1">
      <alignment vertical="center"/>
    </xf>
    <xf numFmtId="0" fontId="24" fillId="0" borderId="0" xfId="5" applyFont="1" applyAlignment="1">
      <alignment vertical="center" wrapText="1"/>
    </xf>
    <xf numFmtId="169" fontId="5" fillId="0" borderId="0" xfId="5" applyNumberFormat="1" applyFont="1" applyAlignment="1">
      <alignment horizontal="left" wrapText="1"/>
    </xf>
    <xf numFmtId="168" fontId="20" fillId="0" borderId="0" xfId="5" applyNumberFormat="1" applyFont="1" applyAlignment="1">
      <alignment shrinkToFit="1"/>
    </xf>
    <xf numFmtId="3" fontId="11" fillId="0" borderId="0" xfId="1" applyNumberFormat="1" applyFont="1" applyBorder="1"/>
    <xf numFmtId="3" fontId="11" fillId="0" borderId="0" xfId="0" applyNumberFormat="1" applyFont="1" applyAlignment="1">
      <alignment wrapText="1"/>
    </xf>
    <xf numFmtId="3" fontId="11" fillId="0" borderId="0" xfId="1" applyNumberFormat="1" applyFont="1"/>
    <xf numFmtId="3" fontId="17" fillId="0" borderId="0" xfId="0" applyNumberFormat="1" applyFont="1"/>
    <xf numFmtId="3" fontId="17" fillId="0" borderId="0" xfId="1" applyNumberFormat="1" applyFont="1" applyFill="1"/>
    <xf numFmtId="3" fontId="7" fillId="0" borderId="0" xfId="1" applyNumberFormat="1" applyFont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wrapText="1"/>
    </xf>
    <xf numFmtId="3" fontId="7" fillId="0" borderId="0" xfId="1" applyNumberFormat="1" applyFont="1"/>
    <xf numFmtId="0" fontId="7" fillId="0" borderId="0" xfId="0" applyFont="1" applyAlignment="1">
      <alignment vertical="top" wrapText="1"/>
    </xf>
    <xf numFmtId="3" fontId="11" fillId="0" borderId="0" xfId="0" applyNumberFormat="1" applyFont="1" applyAlignment="1">
      <alignment horizontal="center" wrapText="1"/>
    </xf>
    <xf numFmtId="170" fontId="11" fillId="0" borderId="0" xfId="1" applyNumberFormat="1" applyFont="1" applyBorder="1"/>
    <xf numFmtId="0" fontId="24" fillId="0" borderId="0" xfId="5" applyFont="1" applyAlignment="1">
      <alignment vertical="center"/>
    </xf>
    <xf numFmtId="0" fontId="25" fillId="0" borderId="0" xfId="5" applyFont="1" applyAlignment="1">
      <alignment shrinkToFit="1"/>
    </xf>
    <xf numFmtId="3" fontId="19" fillId="0" borderId="0" xfId="5" applyNumberFormat="1" applyFont="1" applyAlignment="1">
      <alignment horizontal="right" shrinkToFit="1"/>
    </xf>
    <xf numFmtId="3" fontId="19" fillId="0" borderId="0" xfId="5" applyNumberFormat="1" applyFont="1" applyAlignment="1">
      <alignment shrinkToFi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0" fontId="25" fillId="0" borderId="0" xfId="5" applyFont="1" applyAlignment="1">
      <alignment horizontal="right" shrinkToFit="1"/>
    </xf>
    <xf numFmtId="165" fontId="7" fillId="0" borderId="0" xfId="0" applyNumberFormat="1" applyFont="1"/>
    <xf numFmtId="164" fontId="7" fillId="0" borderId="0" xfId="0" applyNumberFormat="1" applyFont="1"/>
    <xf numFmtId="0" fontId="19" fillId="0" borderId="0" xfId="5" applyFont="1" applyAlignment="1">
      <alignment horizontal="right" wrapText="1" shrinkToFit="1"/>
    </xf>
    <xf numFmtId="2" fontId="7" fillId="0" borderId="0" xfId="0" applyNumberFormat="1" applyFont="1"/>
    <xf numFmtId="4" fontId="7" fillId="0" borderId="0" xfId="1" applyNumberFormat="1" applyFont="1"/>
    <xf numFmtId="4" fontId="7" fillId="0" borderId="0" xfId="1" applyNumberFormat="1" applyFont="1" applyFill="1"/>
    <xf numFmtId="164" fontId="7" fillId="0" borderId="0" xfId="1" applyNumberFormat="1" applyFont="1"/>
    <xf numFmtId="3" fontId="7" fillId="0" borderId="0" xfId="1" applyNumberFormat="1" applyFont="1" applyFill="1"/>
    <xf numFmtId="164" fontId="7" fillId="0" borderId="0" xfId="1" applyNumberFormat="1" applyFont="1" applyFill="1"/>
    <xf numFmtId="1" fontId="3" fillId="0" borderId="0" xfId="3" applyNumberFormat="1" applyFont="1" applyAlignment="1">
      <alignment horizontal="right"/>
    </xf>
    <xf numFmtId="0" fontId="12" fillId="0" borderId="0" xfId="5" applyFont="1" applyAlignment="1">
      <alignment shrinkToFit="1"/>
    </xf>
    <xf numFmtId="164" fontId="3" fillId="0" borderId="0" xfId="2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left"/>
    </xf>
    <xf numFmtId="3" fontId="3" fillId="0" borderId="1" xfId="2" applyNumberFormat="1" applyFont="1" applyFill="1" applyBorder="1" applyAlignment="1">
      <alignment horizontal="right"/>
    </xf>
    <xf numFmtId="165" fontId="3" fillId="0" borderId="0" xfId="3" applyNumberFormat="1" applyFont="1"/>
    <xf numFmtId="0" fontId="3" fillId="0" borderId="0" xfId="0" applyFont="1"/>
    <xf numFmtId="0" fontId="3" fillId="0" borderId="0" xfId="5" applyFont="1" applyAlignment="1">
      <alignment shrinkToFit="1"/>
    </xf>
    <xf numFmtId="0" fontId="3" fillId="0" borderId="0" xfId="3" applyFont="1" applyAlignment="1">
      <alignment horizontal="left"/>
    </xf>
    <xf numFmtId="1" fontId="3" fillId="0" borderId="0" xfId="2" applyNumberFormat="1" applyFont="1" applyFill="1" applyBorder="1" applyAlignment="1">
      <alignment horizontal="right"/>
    </xf>
    <xf numFmtId="3" fontId="10" fillId="0" borderId="0" xfId="3" applyNumberFormat="1" applyFont="1"/>
    <xf numFmtId="0" fontId="10" fillId="0" borderId="0" xfId="3" applyFont="1" applyAlignment="1">
      <alignment horizontal="left"/>
    </xf>
    <xf numFmtId="3" fontId="9" fillId="0" borderId="0" xfId="3" applyNumberFormat="1" applyFont="1" applyAlignment="1">
      <alignment horizontal="left" indent="2"/>
    </xf>
    <xf numFmtId="3" fontId="9" fillId="0" borderId="0" xfId="3" applyNumberFormat="1" applyFont="1" applyAlignment="1">
      <alignment horizontal="right"/>
    </xf>
    <xf numFmtId="0" fontId="8" fillId="0" borderId="1" xfId="5" applyFont="1" applyBorder="1" applyAlignment="1">
      <alignment horizontal="right" shrinkToFit="1"/>
    </xf>
    <xf numFmtId="0" fontId="8" fillId="0" borderId="1" xfId="5" applyFont="1" applyBorder="1" applyAlignment="1">
      <alignment shrinkToFit="1"/>
    </xf>
    <xf numFmtId="0" fontId="14" fillId="0" borderId="0" xfId="3" applyFont="1" applyAlignment="1">
      <alignment wrapText="1"/>
    </xf>
    <xf numFmtId="0" fontId="12" fillId="0" borderId="0" xfId="5" applyFont="1" applyAlignment="1">
      <alignment horizontal="right" shrinkToFit="1"/>
    </xf>
    <xf numFmtId="0" fontId="6" fillId="0" borderId="1" xfId="0" applyFont="1" applyBorder="1" applyAlignment="1">
      <alignment wrapText="1"/>
    </xf>
    <xf numFmtId="0" fontId="7" fillId="0" borderId="0" xfId="2" applyNumberFormat="1" applyFont="1" applyBorder="1" applyAlignment="1">
      <alignment wrapText="1"/>
    </xf>
    <xf numFmtId="171" fontId="3" fillId="0" borderId="0" xfId="2" applyNumberFormat="1" applyFont="1" applyFill="1" applyBorder="1" applyAlignment="1">
      <alignment horizontal="right"/>
    </xf>
    <xf numFmtId="0" fontId="8" fillId="2" borderId="0" xfId="5" applyFont="1" applyFill="1" applyAlignment="1">
      <alignment shrinkToFit="1"/>
    </xf>
    <xf numFmtId="9" fontId="3" fillId="0" borderId="0" xfId="2" applyFont="1" applyFill="1" applyBorder="1" applyAlignment="1">
      <alignment horizontal="right"/>
    </xf>
    <xf numFmtId="168" fontId="3" fillId="0" borderId="0" xfId="5" applyNumberFormat="1" applyFont="1" applyAlignment="1">
      <alignment shrinkToFit="1"/>
    </xf>
    <xf numFmtId="9" fontId="3" fillId="0" borderId="0" xfId="3" applyNumberFormat="1" applyFont="1" applyAlignment="1">
      <alignment horizontal="left" indent="2"/>
    </xf>
    <xf numFmtId="171" fontId="3" fillId="0" borderId="0" xfId="3" applyNumberFormat="1" applyFont="1" applyAlignment="1">
      <alignment horizontal="left" indent="2"/>
    </xf>
    <xf numFmtId="0" fontId="7" fillId="0" borderId="0" xfId="0" quotePrefix="1" applyFont="1"/>
    <xf numFmtId="170" fontId="3" fillId="0" borderId="0" xfId="1" applyNumberFormat="1" applyFont="1" applyFill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1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wrapText="1"/>
    </xf>
    <xf numFmtId="1" fontId="10" fillId="0" borderId="0" xfId="0" applyNumberFormat="1" applyFont="1" applyAlignment="1">
      <alignment horizontal="right"/>
    </xf>
    <xf numFmtId="1" fontId="23" fillId="0" borderId="1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1" fontId="7" fillId="0" borderId="0" xfId="0" applyNumberFormat="1" applyFont="1" applyAlignment="1">
      <alignment horizontal="right" wrapText="1"/>
    </xf>
    <xf numFmtId="1" fontId="10" fillId="0" borderId="0" xfId="0" applyNumberFormat="1" applyFont="1" applyAlignment="1">
      <alignment horizontal="right" wrapText="1"/>
    </xf>
    <xf numFmtId="1" fontId="10" fillId="0" borderId="2" xfId="0" applyNumberFormat="1" applyFont="1" applyBorder="1" applyAlignment="1">
      <alignment horizontal="right" wrapText="1"/>
    </xf>
    <xf numFmtId="0" fontId="13" fillId="2" borderId="2" xfId="5" applyFont="1" applyFill="1" applyBorder="1" applyAlignment="1">
      <alignment shrinkToFit="1"/>
    </xf>
    <xf numFmtId="3" fontId="3" fillId="0" borderId="0" xfId="1" applyNumberFormat="1" applyFont="1" applyAlignment="1">
      <alignment horizontal="right" wrapText="1"/>
    </xf>
    <xf numFmtId="3" fontId="3" fillId="0" borderId="0" xfId="1" applyNumberFormat="1" applyFont="1" applyFill="1" applyBorder="1" applyAlignment="1">
      <alignment horizontal="right" wrapText="1"/>
    </xf>
    <xf numFmtId="3" fontId="3" fillId="0" borderId="1" xfId="1" applyNumberFormat="1" applyFont="1" applyBorder="1" applyAlignment="1">
      <alignment horizontal="right" wrapText="1"/>
    </xf>
    <xf numFmtId="0" fontId="14" fillId="0" borderId="0" xfId="5" applyFont="1" applyAlignment="1">
      <alignment horizontal="right" wrapText="1"/>
    </xf>
    <xf numFmtId="0" fontId="24" fillId="0" borderId="0" xfId="5" applyFont="1" applyAlignment="1">
      <alignment horizontal="right" vertical="center" wrapText="1"/>
    </xf>
    <xf numFmtId="0" fontId="8" fillId="0" borderId="0" xfId="5" applyFont="1" applyAlignment="1">
      <alignment horizontal="right" wrapText="1" shrinkToFit="1"/>
    </xf>
    <xf numFmtId="169" fontId="5" fillId="0" borderId="0" xfId="5" applyNumberFormat="1" applyFont="1" applyAlignment="1">
      <alignment horizontal="right" wrapText="1"/>
    </xf>
    <xf numFmtId="0" fontId="10" fillId="0" borderId="0" xfId="5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3" fontId="15" fillId="0" borderId="0" xfId="0" applyNumberFormat="1" applyFont="1"/>
    <xf numFmtId="1" fontId="3" fillId="0" borderId="0" xfId="2" applyNumberFormat="1" applyFont="1" applyFill="1" applyBorder="1" applyAlignment="1">
      <alignment horizontal="right" wrapText="1"/>
    </xf>
    <xf numFmtId="0" fontId="3" fillId="0" borderId="0" xfId="2" applyNumberFormat="1" applyFont="1" applyFill="1" applyBorder="1" applyAlignment="1">
      <alignment wrapText="1"/>
    </xf>
    <xf numFmtId="3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11" fillId="0" borderId="0" xfId="1" applyNumberFormat="1" applyFont="1" applyBorder="1" applyAlignment="1">
      <alignment horizontal="right"/>
    </xf>
    <xf numFmtId="3" fontId="11" fillId="0" borderId="0" xfId="1" applyNumberFormat="1" applyFont="1" applyFill="1"/>
    <xf numFmtId="3" fontId="11" fillId="0" borderId="0" xfId="0" applyNumberFormat="1" applyFont="1" applyAlignment="1">
      <alignment horizontal="right" wrapText="1"/>
    </xf>
    <xf numFmtId="3" fontId="11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wrapText="1"/>
    </xf>
    <xf numFmtId="170" fontId="11" fillId="0" borderId="0" xfId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70" fontId="11" fillId="0" borderId="0" xfId="1" applyNumberFormat="1" applyFont="1" applyFill="1"/>
    <xf numFmtId="170" fontId="7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1" fillId="0" borderId="0" xfId="2" applyNumberFormat="1" applyFont="1"/>
    <xf numFmtId="171" fontId="7" fillId="0" borderId="0" xfId="0" applyNumberFormat="1" applyFont="1" applyAlignment="1">
      <alignment wrapText="1"/>
    </xf>
    <xf numFmtId="171" fontId="7" fillId="0" borderId="0" xfId="0" quotePrefix="1" applyNumberFormat="1" applyFont="1" applyAlignment="1">
      <alignment horizontal="right"/>
    </xf>
    <xf numFmtId="171" fontId="7" fillId="0" borderId="0" xfId="2" applyNumberFormat="1" applyFont="1" applyAlignment="1">
      <alignment wrapText="1"/>
    </xf>
    <xf numFmtId="2" fontId="7" fillId="0" borderId="0" xfId="0" applyNumberFormat="1" applyFont="1" applyAlignment="1">
      <alignment wrapText="1"/>
    </xf>
    <xf numFmtId="0" fontId="10" fillId="0" borderId="0" xfId="3" applyFont="1" applyAlignment="1">
      <alignment horizontal="right" indent="2"/>
    </xf>
    <xf numFmtId="9" fontId="7" fillId="0" borderId="0" xfId="0" applyNumberFormat="1" applyFont="1"/>
    <xf numFmtId="0" fontId="10" fillId="0" borderId="0" xfId="3" applyFont="1" applyAlignment="1">
      <alignment horizontal="left" indent="2"/>
    </xf>
    <xf numFmtId="3" fontId="11" fillId="0" borderId="0" xfId="2" applyNumberFormat="1" applyFont="1"/>
    <xf numFmtId="0" fontId="11" fillId="0" borderId="0" xfId="2" applyNumberFormat="1" applyFont="1"/>
    <xf numFmtId="0" fontId="7" fillId="0" borderId="0" xfId="2" applyNumberFormat="1" applyFont="1"/>
    <xf numFmtId="9" fontId="11" fillId="0" borderId="0" xfId="0" applyNumberFormat="1" applyFont="1"/>
    <xf numFmtId="0" fontId="3" fillId="0" borderId="0" xfId="7" applyFont="1" applyAlignment="1">
      <alignment horizontal="left" indent="2"/>
    </xf>
    <xf numFmtId="0" fontId="11" fillId="0" borderId="0" xfId="0" quotePrefix="1" applyFont="1" applyAlignment="1">
      <alignment horizontal="right" wrapText="1"/>
    </xf>
    <xf numFmtId="0" fontId="11" fillId="0" borderId="1" xfId="0" quotePrefix="1" applyFont="1" applyBorder="1" applyAlignment="1">
      <alignment horizontal="right" wrapText="1"/>
    </xf>
    <xf numFmtId="3" fontId="10" fillId="0" borderId="1" xfId="7" quotePrefix="1" applyNumberFormat="1" applyFont="1" applyBorder="1" applyAlignment="1">
      <alignment horizontal="right"/>
    </xf>
    <xf numFmtId="0" fontId="10" fillId="0" borderId="1" xfId="0" applyFont="1" applyBorder="1" applyAlignment="1">
      <alignment wrapText="1"/>
    </xf>
    <xf numFmtId="168" fontId="2" fillId="0" borderId="0" xfId="5" applyNumberFormat="1" applyAlignment="1">
      <alignment horizontal="left" shrinkToFit="1"/>
    </xf>
    <xf numFmtId="3" fontId="7" fillId="0" borderId="0" xfId="8" applyNumberFormat="1" applyFont="1" applyBorder="1"/>
    <xf numFmtId="0" fontId="3" fillId="0" borderId="0" xfId="0" applyFont="1" applyAlignment="1">
      <alignment horizontal="right"/>
    </xf>
    <xf numFmtId="0" fontId="10" fillId="0" borderId="0" xfId="4" applyFont="1" applyAlignment="1">
      <alignment wrapText="1"/>
    </xf>
    <xf numFmtId="3" fontId="7" fillId="0" borderId="2" xfId="1" applyNumberFormat="1" applyFont="1" applyBorder="1"/>
    <xf numFmtId="1" fontId="3" fillId="0" borderId="0" xfId="3" applyNumberFormat="1" applyFont="1"/>
  </cellXfs>
  <cellStyles count="9">
    <cellStyle name="Comma_Sheet1" xfId="8" xr:uid="{6EFCD71D-FA29-41CA-AE8D-EB340577DA84}"/>
    <cellStyle name="Normal" xfId="0" builtinId="0"/>
    <cellStyle name="Normal 2" xfId="5" xr:uid="{3800AB7E-D6DE-4BE9-9066-F4EAA37F66F9}"/>
    <cellStyle name="Normal 3" xfId="3" xr:uid="{58DFA1B7-128F-4A2F-AA15-2B781751A70E}"/>
    <cellStyle name="Normal 3 3" xfId="4" xr:uid="{07ABB907-0C60-42AD-A082-528FBA5D7A4A}"/>
    <cellStyle name="Normal 3_Segments-Q" xfId="6" xr:uid="{3D6EFB9E-7694-49C5-942D-90E145C7679E}"/>
    <cellStyle name="Normal 3_Sheet1" xfId="7" xr:uid="{BC863DBC-CF6E-4D37-AAE0-2E7CC28DD171}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weden/Internal/Kunder/hexpol/hexpol_finstat-201604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-Y"/>
      <sheetName val="Income_statements-Y"/>
      <sheetName val="Balance_sheets-Y"/>
      <sheetName val="Cash_flow-Y"/>
      <sheetName val="Segments-Y"/>
      <sheetName val="Regions-Y"/>
      <sheetName val="Summary-Q"/>
      <sheetName val="Income_statements-Q"/>
      <sheetName val="Balance_sheets-Q"/>
      <sheetName val="Cash_flow-Q"/>
      <sheetName val="Segments-Q"/>
      <sheetName val="Regions-Q"/>
    </sheetNames>
    <sheetDataSet>
      <sheetData sheetId="0">
        <row r="1">
          <cell r="C1" t="str">
            <v>HEXPOL AB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F70C-1955-410C-82EF-24C682BE96F4}">
  <sheetPr>
    <tabColor theme="5" tint="0.39997558519241921"/>
  </sheetPr>
  <dimension ref="A1:M28"/>
  <sheetViews>
    <sheetView topLeftCell="E2" workbookViewId="0">
      <selection activeCell="T25" sqref="T25"/>
    </sheetView>
  </sheetViews>
  <sheetFormatPr defaultRowHeight="14.4" outlineLevelCol="2" x14ac:dyDescent="0.3"/>
  <cols>
    <col min="1" max="1" width="9.109375" hidden="1" customWidth="1" outlineLevel="2"/>
    <col min="2" max="2" width="15.109375" hidden="1" customWidth="1" outlineLevel="2"/>
    <col min="3" max="3" width="12.88671875" style="56" hidden="1" customWidth="1" outlineLevel="1"/>
    <col min="4" max="4" width="31" hidden="1" customWidth="1" outlineLevel="1"/>
    <col min="5" max="5" width="31" bestFit="1" customWidth="1" collapsed="1"/>
    <col min="6" max="11" width="13.33203125" bestFit="1" customWidth="1"/>
    <col min="12" max="13" width="13.6640625" bestFit="1" customWidth="1"/>
  </cols>
  <sheetData>
    <row r="1" spans="1:13" x14ac:dyDescent="0.3">
      <c r="A1" s="176">
        <v>45786</v>
      </c>
      <c r="B1" s="57" t="s">
        <v>139</v>
      </c>
      <c r="D1" s="74" t="s">
        <v>138</v>
      </c>
      <c r="E1" s="74" t="s">
        <v>138</v>
      </c>
      <c r="F1" s="74"/>
      <c r="G1" s="74"/>
      <c r="H1" s="74"/>
      <c r="I1" s="74"/>
      <c r="J1" s="201"/>
      <c r="K1" s="201"/>
      <c r="L1" s="201"/>
    </row>
    <row r="2" spans="1:13" x14ac:dyDescent="0.3">
      <c r="A2" s="77"/>
      <c r="B2" s="57" t="s">
        <v>137</v>
      </c>
      <c r="D2" s="72">
        <v>46057</v>
      </c>
      <c r="E2" s="72">
        <v>46057</v>
      </c>
      <c r="F2" s="72"/>
      <c r="G2" s="72"/>
      <c r="H2" s="72"/>
      <c r="I2" s="72"/>
      <c r="J2" s="200"/>
      <c r="K2" s="200"/>
      <c r="L2" s="200"/>
    </row>
    <row r="3" spans="1:13" x14ac:dyDescent="0.3">
      <c r="A3" s="77"/>
      <c r="B3" s="57" t="s">
        <v>136</v>
      </c>
      <c r="C3" s="56" t="s">
        <v>135</v>
      </c>
      <c r="D3" s="68" t="s">
        <v>134</v>
      </c>
      <c r="E3" s="68" t="s">
        <v>133</v>
      </c>
      <c r="F3" s="68"/>
      <c r="G3" s="68"/>
      <c r="H3" s="68"/>
      <c r="I3" s="68"/>
      <c r="J3" s="199"/>
      <c r="K3" s="199"/>
      <c r="L3" s="199"/>
    </row>
    <row r="4" spans="1:13" x14ac:dyDescent="0.3">
      <c r="A4" s="57" t="s">
        <v>132</v>
      </c>
      <c r="B4" s="57" t="s">
        <v>131</v>
      </c>
      <c r="C4" s="67"/>
      <c r="D4" s="121" t="s">
        <v>185</v>
      </c>
      <c r="E4" s="121" t="s">
        <v>184</v>
      </c>
      <c r="F4" s="121"/>
      <c r="G4" s="121"/>
      <c r="H4" s="121"/>
      <c r="I4" s="121"/>
      <c r="J4" s="198"/>
      <c r="K4" s="198"/>
      <c r="L4" s="198"/>
    </row>
    <row r="5" spans="1:13" x14ac:dyDescent="0.3">
      <c r="A5" s="57"/>
      <c r="B5" s="57" t="s">
        <v>128</v>
      </c>
      <c r="C5" s="56" t="s">
        <v>10</v>
      </c>
      <c r="D5" s="64"/>
      <c r="E5" s="64"/>
      <c r="F5" s="64"/>
      <c r="G5" s="64"/>
      <c r="H5" s="64"/>
      <c r="I5" s="64"/>
      <c r="J5" s="197"/>
      <c r="K5" s="197"/>
      <c r="L5" s="197"/>
    </row>
    <row r="6" spans="1:13" x14ac:dyDescent="0.3">
      <c r="A6" s="57" t="s">
        <v>33</v>
      </c>
      <c r="B6" s="63" t="s">
        <v>127</v>
      </c>
      <c r="C6" s="62"/>
      <c r="D6" s="61" t="s">
        <v>550</v>
      </c>
      <c r="E6" s="61" t="s">
        <v>125</v>
      </c>
      <c r="F6" s="61" t="s">
        <v>112</v>
      </c>
      <c r="G6" s="61" t="s">
        <v>111</v>
      </c>
      <c r="H6" s="61" t="s">
        <v>110</v>
      </c>
      <c r="I6" s="61" t="s">
        <v>109</v>
      </c>
      <c r="J6" s="58" t="s">
        <v>549</v>
      </c>
      <c r="K6" s="58" t="s">
        <v>548</v>
      </c>
      <c r="L6" s="58" t="s">
        <v>547</v>
      </c>
      <c r="M6" s="58" t="s">
        <v>546</v>
      </c>
    </row>
    <row r="7" spans="1:13" x14ac:dyDescent="0.3">
      <c r="A7" s="57" t="s">
        <v>145</v>
      </c>
      <c r="B7" s="57" t="s">
        <v>11</v>
      </c>
      <c r="D7" s="79" t="s">
        <v>183</v>
      </c>
      <c r="E7" s="79" t="s">
        <v>182</v>
      </c>
      <c r="F7" s="194">
        <v>1650.05</v>
      </c>
      <c r="G7" s="194">
        <v>2281.3285999999998</v>
      </c>
      <c r="H7" s="194">
        <v>1977.845</v>
      </c>
      <c r="I7" s="194">
        <v>2403.1914000000006</v>
      </c>
      <c r="J7" s="194">
        <v>1608.4902</v>
      </c>
      <c r="K7" s="194">
        <v>1839</v>
      </c>
      <c r="L7" s="194">
        <v>2167</v>
      </c>
      <c r="M7" s="194">
        <v>2603</v>
      </c>
    </row>
    <row r="8" spans="1:13" x14ac:dyDescent="0.3">
      <c r="A8" s="57" t="s">
        <v>145</v>
      </c>
      <c r="B8" s="57" t="s">
        <v>11</v>
      </c>
      <c r="C8" s="67"/>
      <c r="D8" s="103" t="s">
        <v>181</v>
      </c>
      <c r="E8" s="103" t="s">
        <v>180</v>
      </c>
      <c r="F8" s="196">
        <v>-1470.8972999999999</v>
      </c>
      <c r="G8" s="196">
        <v>-2049.3885999999998</v>
      </c>
      <c r="H8" s="196">
        <v>-1761.3359</v>
      </c>
      <c r="I8" s="196">
        <v>-2046.7840000000006</v>
      </c>
      <c r="J8" s="196">
        <v>-1385.7776999999999</v>
      </c>
      <c r="K8" s="196">
        <v>-1600</v>
      </c>
      <c r="L8" s="196">
        <v>-1869</v>
      </c>
      <c r="M8" s="195">
        <v>-2191</v>
      </c>
    </row>
    <row r="9" spans="1:13" x14ac:dyDescent="0.3">
      <c r="A9" s="22" t="s">
        <v>158</v>
      </c>
      <c r="B9" s="57" t="s">
        <v>11</v>
      </c>
      <c r="D9" s="89" t="s">
        <v>179</v>
      </c>
      <c r="E9" s="89" t="s">
        <v>178</v>
      </c>
      <c r="F9" s="191">
        <v>179.15270000000001</v>
      </c>
      <c r="G9" s="191">
        <v>231.94</v>
      </c>
      <c r="H9" s="194">
        <v>216.50910000000005</v>
      </c>
      <c r="I9" s="194">
        <v>356.4074</v>
      </c>
      <c r="J9" s="191">
        <v>222.71250000000001</v>
      </c>
      <c r="K9" s="191">
        <v>239</v>
      </c>
      <c r="L9" s="191">
        <v>299</v>
      </c>
      <c r="M9" s="191">
        <v>412</v>
      </c>
    </row>
    <row r="10" spans="1:13" x14ac:dyDescent="0.3">
      <c r="A10" s="22" t="s">
        <v>108</v>
      </c>
      <c r="D10" s="79"/>
      <c r="E10" s="79"/>
      <c r="F10" s="186"/>
      <c r="G10" s="79"/>
      <c r="H10" s="79"/>
      <c r="I10" s="79"/>
      <c r="J10" s="186"/>
      <c r="K10" s="186"/>
      <c r="L10" s="186"/>
    </row>
    <row r="11" spans="1:13" ht="28.2" x14ac:dyDescent="0.3">
      <c r="A11" s="57" t="s">
        <v>145</v>
      </c>
      <c r="B11" s="57" t="s">
        <v>11</v>
      </c>
      <c r="D11" s="79" t="s">
        <v>75</v>
      </c>
      <c r="E11" s="79" t="s">
        <v>74</v>
      </c>
      <c r="F11" s="186">
        <v>-156</v>
      </c>
      <c r="G11" s="79">
        <v>-166</v>
      </c>
      <c r="H11" s="79">
        <v>-163</v>
      </c>
      <c r="I11" s="79">
        <v>-174</v>
      </c>
      <c r="J11" s="186">
        <v>-157.804</v>
      </c>
      <c r="K11" s="189">
        <v>-160.71370000000002</v>
      </c>
      <c r="L11" s="189">
        <v>-151</v>
      </c>
      <c r="M11" s="186">
        <v>-155</v>
      </c>
    </row>
    <row r="12" spans="1:13" ht="28.2" x14ac:dyDescent="0.3">
      <c r="A12" s="118" t="s">
        <v>158</v>
      </c>
      <c r="B12" s="193" t="s">
        <v>177</v>
      </c>
      <c r="C12" s="116"/>
      <c r="D12" s="99" t="s">
        <v>498</v>
      </c>
      <c r="E12" s="99" t="s">
        <v>545</v>
      </c>
      <c r="F12" s="192">
        <v>24</v>
      </c>
      <c r="G12" s="99">
        <v>66</v>
      </c>
      <c r="H12" s="99">
        <v>54</v>
      </c>
      <c r="I12" s="99">
        <v>183</v>
      </c>
      <c r="J12" s="192">
        <v>64.9084</v>
      </c>
      <c r="K12" s="192">
        <v>78</v>
      </c>
      <c r="L12" s="192">
        <v>148</v>
      </c>
      <c r="M12" s="191">
        <v>257</v>
      </c>
    </row>
    <row r="13" spans="1:13" x14ac:dyDescent="0.3">
      <c r="A13" s="22" t="s">
        <v>108</v>
      </c>
      <c r="B13" s="57"/>
      <c r="C13" s="67"/>
      <c r="D13" s="89"/>
      <c r="E13" s="89"/>
      <c r="F13" s="191"/>
      <c r="G13" s="89"/>
      <c r="H13" s="89"/>
      <c r="I13" s="89"/>
      <c r="J13" s="191"/>
      <c r="K13" s="191"/>
      <c r="L13" s="191"/>
    </row>
    <row r="14" spans="1:13" x14ac:dyDescent="0.3">
      <c r="A14" s="57" t="s">
        <v>145</v>
      </c>
      <c r="B14" s="57" t="s">
        <v>11</v>
      </c>
      <c r="C14" s="57"/>
      <c r="D14" s="79" t="s">
        <v>173</v>
      </c>
      <c r="E14" s="79" t="s">
        <v>172</v>
      </c>
      <c r="F14" s="186">
        <v>-1</v>
      </c>
      <c r="G14" s="79">
        <v>26</v>
      </c>
      <c r="H14" s="79">
        <v>-9</v>
      </c>
      <c r="I14" s="79">
        <v>32</v>
      </c>
      <c r="J14" s="186">
        <v>11.453700000000001</v>
      </c>
      <c r="K14" s="186">
        <v>94</v>
      </c>
      <c r="L14" s="186">
        <v>44</v>
      </c>
      <c r="M14" s="186">
        <v>36</v>
      </c>
    </row>
    <row r="15" spans="1:13" x14ac:dyDescent="0.3">
      <c r="A15" s="57" t="s">
        <v>145</v>
      </c>
      <c r="B15" s="57" t="s">
        <v>11</v>
      </c>
      <c r="C15" s="57"/>
      <c r="D15" s="103" t="s">
        <v>171</v>
      </c>
      <c r="E15" s="103" t="s">
        <v>170</v>
      </c>
      <c r="F15" s="189">
        <v>-110</v>
      </c>
      <c r="G15" s="103">
        <v>-184</v>
      </c>
      <c r="H15" s="103">
        <v>-123</v>
      </c>
      <c r="I15" s="103">
        <v>-155</v>
      </c>
      <c r="J15" s="189">
        <v>-152.32979999999998</v>
      </c>
      <c r="K15" s="189">
        <v>-194</v>
      </c>
      <c r="L15" s="189">
        <v>-131</v>
      </c>
      <c r="M15" s="186">
        <v>-135</v>
      </c>
    </row>
    <row r="16" spans="1:13" x14ac:dyDescent="0.3">
      <c r="A16" s="22" t="s">
        <v>158</v>
      </c>
      <c r="B16" s="57"/>
      <c r="D16" s="89" t="s">
        <v>169</v>
      </c>
      <c r="E16" s="89" t="s">
        <v>59</v>
      </c>
      <c r="F16" s="191">
        <v>-111</v>
      </c>
      <c r="G16" s="89">
        <v>-158</v>
      </c>
      <c r="H16" s="89">
        <v>-132</v>
      </c>
      <c r="I16" s="89">
        <v>-123</v>
      </c>
      <c r="J16" s="191">
        <v>-140.87610000000001</v>
      </c>
      <c r="K16" s="191">
        <v>-101</v>
      </c>
      <c r="L16" s="184">
        <v>-87</v>
      </c>
      <c r="M16" s="186">
        <v>-99</v>
      </c>
    </row>
    <row r="17" spans="1:13" x14ac:dyDescent="0.3">
      <c r="A17" s="57" t="s">
        <v>108</v>
      </c>
      <c r="B17" s="57"/>
      <c r="D17" s="88"/>
      <c r="E17" s="88"/>
      <c r="F17" s="190"/>
      <c r="G17" s="88"/>
      <c r="H17" s="88"/>
      <c r="I17" s="88"/>
      <c r="J17" s="190"/>
      <c r="K17" s="190"/>
      <c r="L17" s="190"/>
    </row>
    <row r="18" spans="1:13" x14ac:dyDescent="0.3">
      <c r="A18" s="57" t="s">
        <v>145</v>
      </c>
      <c r="B18" s="57" t="s">
        <v>11</v>
      </c>
      <c r="D18" s="79" t="s">
        <v>58</v>
      </c>
      <c r="E18" s="79" t="s">
        <v>57</v>
      </c>
      <c r="F18" s="186">
        <v>-88</v>
      </c>
      <c r="G18" s="79">
        <v>-92</v>
      </c>
      <c r="H18" s="79">
        <v>-78</v>
      </c>
      <c r="I18" s="79">
        <v>60</v>
      </c>
      <c r="J18" s="186">
        <v>-75.967699999999994</v>
      </c>
      <c r="K18" s="186">
        <v>-22</v>
      </c>
      <c r="L18" s="186">
        <v>60</v>
      </c>
      <c r="M18" s="186">
        <v>158</v>
      </c>
    </row>
    <row r="19" spans="1:13" x14ac:dyDescent="0.3">
      <c r="A19" s="57" t="s">
        <v>145</v>
      </c>
      <c r="B19" s="57" t="s">
        <v>11</v>
      </c>
      <c r="D19" s="103" t="s">
        <v>168</v>
      </c>
      <c r="E19" s="103" t="s">
        <v>167</v>
      </c>
      <c r="F19" s="189">
        <v>-13</v>
      </c>
      <c r="G19" s="103">
        <v>-17</v>
      </c>
      <c r="H19" s="103">
        <v>-79</v>
      </c>
      <c r="I19" s="103">
        <v>19</v>
      </c>
      <c r="J19" s="189">
        <v>-42.227499999999999</v>
      </c>
      <c r="K19" s="189">
        <v>8</v>
      </c>
      <c r="L19" s="189">
        <v>-44</v>
      </c>
      <c r="M19" s="186">
        <v>10</v>
      </c>
    </row>
    <row r="20" spans="1:13" x14ac:dyDescent="0.3">
      <c r="A20" s="22" t="s">
        <v>158</v>
      </c>
      <c r="D20" s="89" t="s">
        <v>150</v>
      </c>
      <c r="E20" s="88" t="s">
        <v>149</v>
      </c>
      <c r="F20" s="184">
        <v>-100</v>
      </c>
      <c r="G20" s="88">
        <v>-109</v>
      </c>
      <c r="H20" s="88">
        <v>-157</v>
      </c>
      <c r="I20" s="88">
        <v>79</v>
      </c>
      <c r="J20" s="184">
        <v>-118.1952</v>
      </c>
      <c r="K20" s="184">
        <v>-14</v>
      </c>
      <c r="L20" s="184">
        <v>16</v>
      </c>
      <c r="M20" s="186">
        <v>168</v>
      </c>
    </row>
    <row r="21" spans="1:13" x14ac:dyDescent="0.3">
      <c r="A21" s="57" t="s">
        <v>108</v>
      </c>
      <c r="C21" s="67"/>
      <c r="D21" s="97"/>
      <c r="E21" s="97"/>
      <c r="F21" s="188"/>
      <c r="G21" s="97"/>
      <c r="H21" s="97"/>
      <c r="I21" s="97"/>
      <c r="J21" s="188"/>
      <c r="K21" s="188"/>
      <c r="L21" s="188"/>
    </row>
    <row r="22" spans="1:13" x14ac:dyDescent="0.3">
      <c r="A22" s="57" t="s">
        <v>108</v>
      </c>
      <c r="B22" s="57"/>
      <c r="D22" s="97"/>
      <c r="E22" s="97"/>
      <c r="F22" s="188"/>
      <c r="G22" s="97"/>
      <c r="H22" s="97"/>
      <c r="I22" s="97"/>
      <c r="J22" s="188"/>
      <c r="K22" s="188"/>
      <c r="L22" s="188"/>
    </row>
    <row r="23" spans="1:13" ht="28.2" x14ac:dyDescent="0.3">
      <c r="A23" s="57" t="s">
        <v>145</v>
      </c>
      <c r="B23" s="57" t="s">
        <v>11</v>
      </c>
      <c r="C23" s="67"/>
      <c r="D23" s="79" t="s">
        <v>155</v>
      </c>
      <c r="E23" s="79" t="s">
        <v>154</v>
      </c>
      <c r="F23" s="187">
        <v>-100</v>
      </c>
      <c r="G23" s="159">
        <v>-109</v>
      </c>
      <c r="H23" s="159">
        <v>-157</v>
      </c>
      <c r="I23" s="159">
        <v>79</v>
      </c>
      <c r="J23" s="186">
        <v>-118.1952</v>
      </c>
      <c r="K23" s="186">
        <v>-14</v>
      </c>
      <c r="L23" s="186">
        <v>16</v>
      </c>
      <c r="M23" s="186">
        <v>168</v>
      </c>
    </row>
    <row r="24" spans="1:13" ht="28.2" x14ac:dyDescent="0.3">
      <c r="A24" s="57" t="s">
        <v>145</v>
      </c>
      <c r="B24" s="57" t="s">
        <v>11</v>
      </c>
      <c r="D24" s="103" t="s">
        <v>153</v>
      </c>
      <c r="E24" s="103" t="s">
        <v>152</v>
      </c>
      <c r="F24" s="185"/>
      <c r="G24" s="103"/>
      <c r="H24" s="103"/>
      <c r="I24" s="103"/>
      <c r="J24" s="185"/>
      <c r="K24" s="185"/>
      <c r="L24" s="185"/>
    </row>
    <row r="25" spans="1:13" x14ac:dyDescent="0.3">
      <c r="A25" s="22" t="s">
        <v>151</v>
      </c>
      <c r="B25" s="22" t="s">
        <v>11</v>
      </c>
      <c r="D25" s="89" t="s">
        <v>422</v>
      </c>
      <c r="E25" s="88" t="s">
        <v>421</v>
      </c>
      <c r="F25" s="184">
        <v>-100</v>
      </c>
      <c r="G25" s="88">
        <v>-109</v>
      </c>
      <c r="H25" s="88">
        <v>-157</v>
      </c>
      <c r="I25" s="88">
        <v>79</v>
      </c>
      <c r="J25" s="184">
        <v>-118.1952</v>
      </c>
      <c r="K25" s="184">
        <v>-14</v>
      </c>
      <c r="L25" s="184">
        <v>16</v>
      </c>
      <c r="M25" s="184">
        <v>168</v>
      </c>
    </row>
    <row r="26" spans="1:13" x14ac:dyDescent="0.3">
      <c r="A26" s="57" t="s">
        <v>108</v>
      </c>
      <c r="D26" s="89"/>
      <c r="E26" s="183"/>
      <c r="F26" s="182"/>
      <c r="G26" s="183"/>
      <c r="H26" s="183"/>
      <c r="I26" s="183"/>
      <c r="J26" s="182"/>
      <c r="K26" s="182"/>
      <c r="L26" s="182"/>
    </row>
    <row r="27" spans="1:13" x14ac:dyDescent="0.3">
      <c r="A27" s="57" t="s">
        <v>145</v>
      </c>
      <c r="B27" s="57" t="s">
        <v>11</v>
      </c>
      <c r="D27" s="79" t="s">
        <v>544</v>
      </c>
      <c r="E27" s="79" t="s">
        <v>543</v>
      </c>
      <c r="F27" s="181">
        <v>-0.65</v>
      </c>
      <c r="G27" s="181">
        <v>-0.33968319216297477</v>
      </c>
      <c r="H27" s="181">
        <v>-0.48792647453123483</v>
      </c>
      <c r="I27" s="181">
        <v>0.24421388144525952</v>
      </c>
      <c r="J27" s="181">
        <v>-0.36755507371751633</v>
      </c>
      <c r="K27" s="181">
        <v>-0.04</v>
      </c>
      <c r="L27" s="181">
        <v>4.9728168609904394E-2</v>
      </c>
      <c r="M27" s="181">
        <v>0.52</v>
      </c>
    </row>
    <row r="28" spans="1:13" ht="28.2" x14ac:dyDescent="0.3">
      <c r="A28" s="57" t="s">
        <v>145</v>
      </c>
      <c r="B28" s="57" t="s">
        <v>11</v>
      </c>
      <c r="D28" s="79" t="s">
        <v>542</v>
      </c>
      <c r="E28" s="79" t="s">
        <v>541</v>
      </c>
      <c r="F28" s="80">
        <v>154830675</v>
      </c>
      <c r="G28" s="80">
        <v>321571401</v>
      </c>
      <c r="H28" s="80">
        <v>321571401</v>
      </c>
      <c r="I28" s="80">
        <v>321571401</v>
      </c>
      <c r="J28" s="180">
        <v>321571401</v>
      </c>
      <c r="K28" s="180">
        <v>321571401</v>
      </c>
      <c r="L28" s="180">
        <v>321582323</v>
      </c>
      <c r="M28" s="180">
        <v>321587323</v>
      </c>
    </row>
  </sheetData>
  <pageMargins left="0.7" right="0.7" top="0.75" bottom="0.75" header="0.3" footer="0.3"/>
  <pageSetup paperSize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99DE-0096-4D10-85A6-43A1192E248B}">
  <dimension ref="A1:N39"/>
  <sheetViews>
    <sheetView topLeftCell="E1" zoomScaleNormal="100" workbookViewId="0">
      <selection activeCell="P27" sqref="P27"/>
    </sheetView>
  </sheetViews>
  <sheetFormatPr defaultColWidth="9.109375" defaultRowHeight="13.8" outlineLevelCol="1" x14ac:dyDescent="0.25"/>
  <cols>
    <col min="1" max="1" width="11.109375" style="77" hidden="1" customWidth="1" outlineLevel="1"/>
    <col min="2" max="2" width="7.6640625" style="57" hidden="1" customWidth="1" outlineLevel="1"/>
    <col min="3" max="3" width="12.109375" style="56" hidden="1" customWidth="1" outlineLevel="1"/>
    <col min="4" max="4" width="54.33203125" style="76" hidden="1" customWidth="1" outlineLevel="1"/>
    <col min="5" max="5" width="44.5546875" style="76" customWidth="1" collapsed="1"/>
    <col min="6" max="6" width="15" style="11" customWidth="1"/>
    <col min="7" max="7" width="14.88671875" style="11" customWidth="1"/>
    <col min="8" max="8" width="15" style="11" customWidth="1"/>
    <col min="9" max="9" width="13" style="11" customWidth="1"/>
    <col min="10" max="12" width="12.6640625" style="11" customWidth="1"/>
    <col min="13" max="13" width="13" style="11" bestFit="1" customWidth="1"/>
    <col min="14" max="14" width="12.109375" style="11" bestFit="1" customWidth="1"/>
    <col min="15" max="16384" width="9.109375" style="11"/>
  </cols>
  <sheetData>
    <row r="1" spans="1:14" x14ac:dyDescent="0.25">
      <c r="A1" s="123">
        <v>45322</v>
      </c>
      <c r="B1" s="57" t="s">
        <v>139</v>
      </c>
      <c r="D1" s="74" t="s">
        <v>138</v>
      </c>
      <c r="E1" s="74" t="s">
        <v>138</v>
      </c>
    </row>
    <row r="2" spans="1:14" x14ac:dyDescent="0.25">
      <c r="B2" s="57" t="s">
        <v>137</v>
      </c>
      <c r="D2" s="72">
        <f>A1</f>
        <v>45322</v>
      </c>
      <c r="E2" s="122">
        <f>A1</f>
        <v>45322</v>
      </c>
    </row>
    <row r="3" spans="1:14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14" x14ac:dyDescent="0.25">
      <c r="A4" s="57" t="s">
        <v>132</v>
      </c>
      <c r="B4" s="57" t="s">
        <v>131</v>
      </c>
      <c r="C4" s="67"/>
      <c r="D4" s="121" t="s">
        <v>185</v>
      </c>
      <c r="E4" s="121" t="s">
        <v>184</v>
      </c>
    </row>
    <row r="5" spans="1:14" x14ac:dyDescent="0.25">
      <c r="A5" s="57"/>
      <c r="B5" s="57" t="s">
        <v>128</v>
      </c>
      <c r="C5" s="56" t="s">
        <v>10</v>
      </c>
      <c r="D5" s="64"/>
      <c r="E5" s="64"/>
    </row>
    <row r="6" spans="1:14" s="119" customFormat="1" x14ac:dyDescent="0.25">
      <c r="A6" s="57" t="s">
        <v>33</v>
      </c>
      <c r="B6" s="63" t="s">
        <v>127</v>
      </c>
      <c r="C6" s="62"/>
      <c r="D6" s="61" t="s">
        <v>126</v>
      </c>
      <c r="E6" s="61" t="s">
        <v>125</v>
      </c>
      <c r="F6" s="120">
        <v>2017</v>
      </c>
      <c r="G6" s="120">
        <v>2018</v>
      </c>
      <c r="H6" s="120">
        <v>2019</v>
      </c>
      <c r="I6" s="120">
        <v>2020</v>
      </c>
      <c r="J6" s="120">
        <v>2021</v>
      </c>
      <c r="K6" s="120">
        <v>2022</v>
      </c>
      <c r="L6" s="120">
        <v>2023</v>
      </c>
      <c r="M6" s="61">
        <v>2024</v>
      </c>
      <c r="N6" s="120">
        <v>2025</v>
      </c>
    </row>
    <row r="7" spans="1:14" x14ac:dyDescent="0.25">
      <c r="A7" s="57" t="s">
        <v>145</v>
      </c>
      <c r="B7" s="57" t="s">
        <v>11</v>
      </c>
      <c r="D7" s="76" t="s">
        <v>183</v>
      </c>
      <c r="E7" s="76" t="s">
        <v>182</v>
      </c>
      <c r="F7" s="80">
        <v>13752</v>
      </c>
      <c r="G7" s="80">
        <v>13431</v>
      </c>
      <c r="H7" s="80">
        <v>14669</v>
      </c>
      <c r="I7" s="80">
        <v>16113</v>
      </c>
      <c r="J7" s="80">
        <v>14746</v>
      </c>
      <c r="K7" s="80">
        <v>15706</v>
      </c>
      <c r="L7" s="80">
        <v>13269</v>
      </c>
      <c r="M7" s="94">
        <v>8194.184299999999</v>
      </c>
      <c r="N7" s="80">
        <v>7725</v>
      </c>
    </row>
    <row r="8" spans="1:14" s="31" customFormat="1" x14ac:dyDescent="0.25">
      <c r="A8" s="57" t="s">
        <v>145</v>
      </c>
      <c r="B8" s="57" t="s">
        <v>11</v>
      </c>
      <c r="C8" s="67"/>
      <c r="D8" s="93" t="s">
        <v>181</v>
      </c>
      <c r="E8" s="103" t="s">
        <v>180</v>
      </c>
      <c r="F8" s="90">
        <v>-1123</v>
      </c>
      <c r="G8" s="90">
        <v>-11007</v>
      </c>
      <c r="H8" s="90">
        <v>-12755</v>
      </c>
      <c r="I8" s="90">
        <v>-14360</v>
      </c>
      <c r="J8" s="90">
        <v>-12820</v>
      </c>
      <c r="K8" s="90">
        <v>-13849</v>
      </c>
      <c r="L8" s="90">
        <v>-11849</v>
      </c>
      <c r="M8" s="91">
        <v>-7513.7691999999988</v>
      </c>
      <c r="N8" s="90">
        <v>-6738</v>
      </c>
    </row>
    <row r="9" spans="1:14" x14ac:dyDescent="0.25">
      <c r="A9" s="22" t="s">
        <v>158</v>
      </c>
      <c r="B9" s="57" t="s">
        <v>11</v>
      </c>
      <c r="D9" s="55" t="s">
        <v>179</v>
      </c>
      <c r="E9" s="55" t="s">
        <v>178</v>
      </c>
      <c r="F9" s="83">
        <v>2628</v>
      </c>
      <c r="G9" s="83">
        <v>242</v>
      </c>
      <c r="H9" s="83">
        <v>1914</v>
      </c>
      <c r="I9" s="83">
        <v>1753</v>
      </c>
      <c r="J9" s="83">
        <v>1925</v>
      </c>
      <c r="K9" s="83">
        <v>1857</v>
      </c>
      <c r="L9" s="83">
        <v>1421</v>
      </c>
      <c r="M9" s="105">
        <v>680.41509999999994</v>
      </c>
      <c r="N9" s="83">
        <v>987</v>
      </c>
    </row>
    <row r="10" spans="1:14" x14ac:dyDescent="0.25">
      <c r="A10" s="57" t="s">
        <v>108</v>
      </c>
      <c r="F10" s="80"/>
      <c r="G10" s="80"/>
      <c r="H10" s="80"/>
      <c r="I10" s="80"/>
      <c r="J10" s="80"/>
      <c r="K10" s="80"/>
      <c r="L10" s="80"/>
      <c r="M10" s="80"/>
      <c r="N10" s="80"/>
    </row>
    <row r="11" spans="1:14" x14ac:dyDescent="0.25">
      <c r="A11" s="57" t="s">
        <v>145</v>
      </c>
      <c r="B11" s="57" t="s">
        <v>11</v>
      </c>
      <c r="D11" s="76" t="s">
        <v>75</v>
      </c>
      <c r="E11" s="76" t="s">
        <v>74</v>
      </c>
      <c r="F11" s="80">
        <v>-786</v>
      </c>
      <c r="G11" s="80">
        <v>-864</v>
      </c>
      <c r="H11" s="80">
        <v>-869</v>
      </c>
      <c r="I11" s="80">
        <v>-819</v>
      </c>
      <c r="J11" s="80">
        <v>-844</v>
      </c>
      <c r="K11" s="80">
        <v>-908</v>
      </c>
      <c r="L11" s="80">
        <v>-760</v>
      </c>
      <c r="M11" s="80">
        <v>-658.04590000000019</v>
      </c>
      <c r="N11" s="80">
        <v>-625</v>
      </c>
    </row>
    <row r="12" spans="1:14" s="112" customFormat="1" x14ac:dyDescent="0.25">
      <c r="A12" s="118" t="s">
        <v>158</v>
      </c>
      <c r="B12" s="117" t="s">
        <v>177</v>
      </c>
      <c r="C12" s="116"/>
      <c r="D12" s="115" t="s">
        <v>176</v>
      </c>
      <c r="E12" s="114" t="s">
        <v>175</v>
      </c>
      <c r="F12" s="113">
        <v>1843</v>
      </c>
      <c r="G12" s="113">
        <v>1559</v>
      </c>
      <c r="H12" s="113">
        <v>1044</v>
      </c>
      <c r="I12" s="113">
        <v>934</v>
      </c>
      <c r="J12" s="113">
        <v>1081</v>
      </c>
      <c r="K12" s="113">
        <v>950</v>
      </c>
      <c r="L12" s="113">
        <v>660</v>
      </c>
      <c r="M12" s="113">
        <v>22.395</v>
      </c>
      <c r="N12" s="113">
        <v>362</v>
      </c>
    </row>
    <row r="13" spans="1:14" s="31" customFormat="1" x14ac:dyDescent="0.25">
      <c r="A13" s="22" t="s">
        <v>108</v>
      </c>
      <c r="B13" s="57"/>
      <c r="C13" s="67"/>
      <c r="D13" s="55"/>
      <c r="E13" s="55"/>
      <c r="F13" s="83"/>
      <c r="G13" s="83"/>
      <c r="H13" s="83"/>
      <c r="I13" s="83"/>
      <c r="J13" s="83"/>
      <c r="K13" s="83"/>
      <c r="L13" s="83"/>
      <c r="M13" s="105"/>
      <c r="N13" s="83"/>
    </row>
    <row r="14" spans="1:14" s="31" customFormat="1" x14ac:dyDescent="0.25">
      <c r="A14" s="57" t="s">
        <v>145</v>
      </c>
      <c r="B14" s="110" t="s">
        <v>11</v>
      </c>
      <c r="C14" s="67"/>
      <c r="D14" s="93" t="s">
        <v>174</v>
      </c>
      <c r="E14" s="93" t="s">
        <v>67</v>
      </c>
      <c r="F14" s="111"/>
      <c r="G14" s="111"/>
      <c r="H14" s="90">
        <v>-259</v>
      </c>
      <c r="I14" s="90"/>
      <c r="J14" s="90">
        <v>-80</v>
      </c>
      <c r="K14" s="90">
        <v>-56</v>
      </c>
      <c r="L14" s="90">
        <v>-1279</v>
      </c>
      <c r="M14" s="91"/>
      <c r="N14" s="111"/>
    </row>
    <row r="15" spans="1:14" s="31" customFormat="1" x14ac:dyDescent="0.25">
      <c r="A15" s="22" t="s">
        <v>158</v>
      </c>
      <c r="B15" s="110" t="s">
        <v>11</v>
      </c>
      <c r="C15" s="67"/>
      <c r="D15" s="109" t="s">
        <v>64</v>
      </c>
      <c r="E15" s="55" t="s">
        <v>63</v>
      </c>
      <c r="F15" s="83"/>
      <c r="G15" s="83"/>
      <c r="H15" s="83">
        <v>785</v>
      </c>
      <c r="I15" s="83">
        <v>934</v>
      </c>
      <c r="J15" s="83">
        <v>1002</v>
      </c>
      <c r="K15" s="83">
        <v>894</v>
      </c>
      <c r="L15" s="83">
        <v>-619</v>
      </c>
      <c r="M15" s="86">
        <v>22.395</v>
      </c>
      <c r="N15" s="83">
        <v>362</v>
      </c>
    </row>
    <row r="16" spans="1:14" x14ac:dyDescent="0.25">
      <c r="A16" s="57" t="s">
        <v>108</v>
      </c>
      <c r="D16" s="108"/>
      <c r="E16" s="108"/>
      <c r="F16" s="80"/>
      <c r="G16" s="80"/>
      <c r="H16" s="80"/>
      <c r="I16" s="80"/>
      <c r="J16" s="80"/>
      <c r="K16" s="80"/>
      <c r="L16" s="80"/>
      <c r="M16" s="107"/>
      <c r="N16" s="80"/>
    </row>
    <row r="17" spans="1:14" x14ac:dyDescent="0.25">
      <c r="A17" s="57" t="s">
        <v>145</v>
      </c>
      <c r="B17" s="57" t="s">
        <v>11</v>
      </c>
      <c r="D17" s="76" t="s">
        <v>173</v>
      </c>
      <c r="E17" s="76" t="s">
        <v>172</v>
      </c>
      <c r="F17" s="80">
        <v>108</v>
      </c>
      <c r="G17" s="80">
        <v>55</v>
      </c>
      <c r="H17" s="80">
        <v>29</v>
      </c>
      <c r="I17" s="80">
        <v>10</v>
      </c>
      <c r="J17" s="80">
        <v>2</v>
      </c>
      <c r="K17" s="80">
        <v>8</v>
      </c>
      <c r="L17" s="80">
        <v>19</v>
      </c>
      <c r="M17" s="106">
        <v>47.660499999999999</v>
      </c>
      <c r="N17" s="80">
        <v>185</v>
      </c>
    </row>
    <row r="18" spans="1:14" x14ac:dyDescent="0.25">
      <c r="A18" s="57" t="s">
        <v>145</v>
      </c>
      <c r="B18" s="57" t="s">
        <v>11</v>
      </c>
      <c r="D18" s="93" t="s">
        <v>171</v>
      </c>
      <c r="E18" s="93" t="s">
        <v>170</v>
      </c>
      <c r="F18" s="90">
        <v>-234</v>
      </c>
      <c r="G18" s="90">
        <v>-147</v>
      </c>
      <c r="H18" s="90">
        <v>-125</v>
      </c>
      <c r="I18" s="90">
        <v>-135</v>
      </c>
      <c r="J18" s="90">
        <v>-144</v>
      </c>
      <c r="K18" s="90">
        <v>-206</v>
      </c>
      <c r="L18" s="90">
        <v>-537</v>
      </c>
      <c r="M18" s="91">
        <v>-571.39210000000003</v>
      </c>
      <c r="N18" s="90">
        <v>-613</v>
      </c>
    </row>
    <row r="19" spans="1:14" x14ac:dyDescent="0.25">
      <c r="A19" s="22" t="s">
        <v>158</v>
      </c>
      <c r="B19" s="57" t="s">
        <v>11</v>
      </c>
      <c r="D19" s="55" t="s">
        <v>169</v>
      </c>
      <c r="E19" s="55" t="s">
        <v>59</v>
      </c>
      <c r="F19" s="83">
        <v>-127</v>
      </c>
      <c r="G19" s="83">
        <v>-92</v>
      </c>
      <c r="H19" s="83">
        <v>-96</v>
      </c>
      <c r="I19" s="83">
        <v>-125</v>
      </c>
      <c r="J19" s="83">
        <v>-142</v>
      </c>
      <c r="K19" s="83">
        <v>-198</v>
      </c>
      <c r="L19" s="83">
        <v>-518</v>
      </c>
      <c r="M19" s="105">
        <v>-523.73159999999996</v>
      </c>
      <c r="N19" s="83">
        <v>-428</v>
      </c>
    </row>
    <row r="20" spans="1:14" s="31" customFormat="1" x14ac:dyDescent="0.25">
      <c r="A20" s="57" t="s">
        <v>108</v>
      </c>
      <c r="B20" s="57"/>
      <c r="C20" s="56"/>
      <c r="F20" s="83"/>
      <c r="G20" s="83"/>
      <c r="H20" s="83"/>
      <c r="I20" s="83"/>
      <c r="J20" s="83"/>
      <c r="K20" s="83"/>
      <c r="L20" s="83"/>
      <c r="M20" s="104"/>
      <c r="N20" s="83"/>
    </row>
    <row r="21" spans="1:14" x14ac:dyDescent="0.25">
      <c r="A21" s="57" t="s">
        <v>145</v>
      </c>
      <c r="B21" s="57" t="s">
        <v>11</v>
      </c>
      <c r="C21" s="67"/>
      <c r="D21" s="79" t="s">
        <v>58</v>
      </c>
      <c r="E21" s="79" t="s">
        <v>57</v>
      </c>
      <c r="F21" s="80">
        <v>1716</v>
      </c>
      <c r="G21" s="80">
        <v>1467</v>
      </c>
      <c r="H21" s="80">
        <v>689</v>
      </c>
      <c r="I21" s="80">
        <v>809</v>
      </c>
      <c r="J21" s="80">
        <v>860</v>
      </c>
      <c r="K21" s="80">
        <v>695</v>
      </c>
      <c r="L21" s="80">
        <v>-1137</v>
      </c>
      <c r="M21" s="94">
        <v>-501.33659999999998</v>
      </c>
      <c r="N21" s="80">
        <v>-67</v>
      </c>
    </row>
    <row r="22" spans="1:14" x14ac:dyDescent="0.25">
      <c r="A22" s="57" t="s">
        <v>145</v>
      </c>
      <c r="B22" s="57" t="s">
        <v>11</v>
      </c>
      <c r="D22" s="103" t="s">
        <v>168</v>
      </c>
      <c r="E22" s="93" t="s">
        <v>167</v>
      </c>
      <c r="F22" s="90">
        <v>-289</v>
      </c>
      <c r="G22" s="90">
        <v>-239</v>
      </c>
      <c r="H22" s="90">
        <v>-189</v>
      </c>
      <c r="I22" s="90">
        <v>-228</v>
      </c>
      <c r="J22" s="90">
        <v>-179</v>
      </c>
      <c r="K22" s="90">
        <v>-190</v>
      </c>
      <c r="L22" s="90">
        <v>-5</v>
      </c>
      <c r="M22" s="91">
        <v>-16.808700000000002</v>
      </c>
      <c r="N22" s="90">
        <v>-22</v>
      </c>
    </row>
    <row r="23" spans="1:14" s="31" customFormat="1" x14ac:dyDescent="0.25">
      <c r="A23" s="22" t="s">
        <v>151</v>
      </c>
      <c r="B23" s="22" t="s">
        <v>11</v>
      </c>
      <c r="C23" s="56"/>
      <c r="D23" s="89" t="s">
        <v>166</v>
      </c>
      <c r="E23" s="88" t="s">
        <v>165</v>
      </c>
      <c r="F23" s="83">
        <v>1428</v>
      </c>
      <c r="G23" s="83">
        <v>1229</v>
      </c>
      <c r="H23" s="83">
        <v>500</v>
      </c>
      <c r="I23" s="83">
        <v>581</v>
      </c>
      <c r="J23" s="83">
        <v>681</v>
      </c>
      <c r="K23" s="83">
        <v>505</v>
      </c>
      <c r="L23" s="83">
        <v>-1143</v>
      </c>
      <c r="M23" s="86">
        <v>-518.14530000000002</v>
      </c>
      <c r="N23" s="83">
        <v>-89</v>
      </c>
    </row>
    <row r="24" spans="1:14" ht="14.4" x14ac:dyDescent="0.3">
      <c r="A24" s="57" t="s">
        <v>108</v>
      </c>
      <c r="D24" s="102"/>
      <c r="E24" s="81"/>
      <c r="F24" s="80"/>
      <c r="G24" s="80"/>
      <c r="H24" s="80"/>
      <c r="I24" s="80"/>
      <c r="J24" s="80"/>
      <c r="K24" s="80"/>
      <c r="L24" s="80"/>
      <c r="M24" s="96"/>
      <c r="N24" s="80"/>
    </row>
    <row r="25" spans="1:14" s="31" customFormat="1" ht="27.6" x14ac:dyDescent="0.25">
      <c r="A25" s="57" t="s">
        <v>145</v>
      </c>
      <c r="B25" s="57"/>
      <c r="C25" s="56"/>
      <c r="D25" s="79" t="s">
        <v>164</v>
      </c>
      <c r="E25" s="79" t="s">
        <v>163</v>
      </c>
      <c r="F25" s="87"/>
      <c r="G25" s="87"/>
      <c r="H25" s="87"/>
      <c r="I25" s="87"/>
      <c r="J25" s="87"/>
      <c r="K25" s="87"/>
      <c r="L25" s="87"/>
      <c r="M25" s="94"/>
      <c r="N25" s="87"/>
    </row>
    <row r="26" spans="1:14" ht="41.4" x14ac:dyDescent="0.25">
      <c r="A26" s="22" t="s">
        <v>158</v>
      </c>
      <c r="B26" s="57" t="s">
        <v>11</v>
      </c>
      <c r="D26" s="99" t="s">
        <v>162</v>
      </c>
      <c r="E26" s="99" t="s">
        <v>161</v>
      </c>
      <c r="F26" s="98">
        <v>-26</v>
      </c>
      <c r="G26" s="98">
        <v>36</v>
      </c>
      <c r="H26" s="98">
        <v>114</v>
      </c>
      <c r="I26" s="98">
        <v>151</v>
      </c>
      <c r="J26" s="98">
        <v>127</v>
      </c>
      <c r="K26" s="98">
        <v>-808</v>
      </c>
      <c r="L26" s="98">
        <v>-194</v>
      </c>
      <c r="M26" s="101"/>
      <c r="N26" s="98"/>
    </row>
    <row r="27" spans="1:14" x14ac:dyDescent="0.25">
      <c r="A27" s="57" t="s">
        <v>108</v>
      </c>
      <c r="D27" s="89"/>
      <c r="E27" s="89"/>
      <c r="F27" s="87"/>
      <c r="G27" s="87"/>
      <c r="H27" s="87"/>
      <c r="I27" s="87"/>
      <c r="J27" s="87"/>
      <c r="K27" s="87"/>
      <c r="L27" s="87"/>
      <c r="M27" s="100"/>
      <c r="N27" s="87"/>
    </row>
    <row r="28" spans="1:14" ht="26.25" customHeight="1" x14ac:dyDescent="0.25">
      <c r="A28" s="57" t="s">
        <v>145</v>
      </c>
      <c r="D28" s="79" t="s">
        <v>160</v>
      </c>
      <c r="E28" s="79" t="s">
        <v>159</v>
      </c>
      <c r="F28" s="95"/>
      <c r="G28" s="95"/>
      <c r="H28" s="95"/>
      <c r="I28" s="95"/>
      <c r="J28" s="95"/>
      <c r="K28" s="95"/>
      <c r="L28" s="95"/>
      <c r="M28" s="91"/>
      <c r="N28" s="95"/>
    </row>
    <row r="29" spans="1:14" ht="41.4" x14ac:dyDescent="0.25">
      <c r="A29" s="22" t="s">
        <v>158</v>
      </c>
      <c r="B29" s="57" t="s">
        <v>11</v>
      </c>
      <c r="D29" s="99" t="s">
        <v>157</v>
      </c>
      <c r="E29" s="99" t="s">
        <v>156</v>
      </c>
      <c r="F29" s="98">
        <v>1402</v>
      </c>
      <c r="G29" s="98">
        <v>1265</v>
      </c>
      <c r="H29" s="98">
        <v>615</v>
      </c>
      <c r="I29" s="98">
        <v>733</v>
      </c>
      <c r="J29" s="98">
        <v>808</v>
      </c>
      <c r="K29" s="98">
        <v>-303</v>
      </c>
      <c r="L29" s="98">
        <v>-1337</v>
      </c>
      <c r="M29" s="86">
        <v>-518.14530000000002</v>
      </c>
      <c r="N29" s="98">
        <v>-89</v>
      </c>
    </row>
    <row r="30" spans="1:14" ht="14.4" x14ac:dyDescent="0.3">
      <c r="A30" s="57" t="s">
        <v>108</v>
      </c>
      <c r="D30" s="97"/>
      <c r="E30" s="97"/>
      <c r="F30" s="95"/>
      <c r="G30" s="95"/>
      <c r="H30" s="95"/>
      <c r="I30" s="95"/>
      <c r="J30" s="95"/>
      <c r="K30" s="95"/>
      <c r="L30" s="95"/>
      <c r="M30" s="94"/>
      <c r="N30" s="95"/>
    </row>
    <row r="31" spans="1:14" ht="14.4" x14ac:dyDescent="0.3">
      <c r="A31" s="57" t="s">
        <v>108</v>
      </c>
      <c r="D31" s="81"/>
      <c r="E31" s="81"/>
      <c r="F31" s="80"/>
      <c r="G31" s="80"/>
      <c r="H31" s="80"/>
      <c r="I31" s="80"/>
      <c r="J31" s="80"/>
      <c r="K31" s="80"/>
      <c r="L31" s="80"/>
      <c r="M31" s="96"/>
      <c r="N31" s="80"/>
    </row>
    <row r="32" spans="1:14" x14ac:dyDescent="0.25">
      <c r="A32" s="57" t="s">
        <v>145</v>
      </c>
      <c r="B32" s="57" t="s">
        <v>11</v>
      </c>
      <c r="D32" s="79" t="s">
        <v>155</v>
      </c>
      <c r="E32" s="76" t="s">
        <v>154</v>
      </c>
      <c r="F32" s="80">
        <v>1402</v>
      </c>
      <c r="G32" s="80">
        <v>1265</v>
      </c>
      <c r="H32" s="80">
        <v>615</v>
      </c>
      <c r="I32" s="80">
        <v>733</v>
      </c>
      <c r="J32" s="80">
        <v>808</v>
      </c>
      <c r="K32" s="95">
        <v>-303</v>
      </c>
      <c r="L32" s="95">
        <v>-1337</v>
      </c>
      <c r="M32" s="94">
        <v>-518.14530000000002</v>
      </c>
      <c r="N32" s="80">
        <v>-89</v>
      </c>
    </row>
    <row r="33" spans="1:14" x14ac:dyDescent="0.25">
      <c r="A33" s="57" t="s">
        <v>145</v>
      </c>
      <c r="B33" s="57" t="s">
        <v>11</v>
      </c>
      <c r="D33" s="93" t="s">
        <v>153</v>
      </c>
      <c r="E33" s="93" t="s">
        <v>152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2">
        <v>0</v>
      </c>
      <c r="L33" s="92">
        <v>0</v>
      </c>
      <c r="M33" s="91">
        <v>0</v>
      </c>
      <c r="N33" s="90"/>
    </row>
    <row r="34" spans="1:14" x14ac:dyDescent="0.25">
      <c r="A34" s="57" t="s">
        <v>151</v>
      </c>
      <c r="B34" s="57" t="s">
        <v>11</v>
      </c>
      <c r="D34" s="89" t="s">
        <v>150</v>
      </c>
      <c r="E34" s="88" t="s">
        <v>149</v>
      </c>
      <c r="F34" s="83">
        <v>1402</v>
      </c>
      <c r="G34" s="83">
        <v>1265</v>
      </c>
      <c r="H34" s="83">
        <v>615</v>
      </c>
      <c r="I34" s="83">
        <v>733</v>
      </c>
      <c r="J34" s="83">
        <v>808</v>
      </c>
      <c r="K34" s="87">
        <v>-303</v>
      </c>
      <c r="L34" s="87">
        <v>-1337</v>
      </c>
      <c r="M34" s="86">
        <v>-518.14530000000002</v>
      </c>
      <c r="N34" s="83">
        <v>-89</v>
      </c>
    </row>
    <row r="35" spans="1:14" x14ac:dyDescent="0.25">
      <c r="A35" s="57" t="s">
        <v>108</v>
      </c>
      <c r="D35" s="55"/>
      <c r="E35" s="85"/>
      <c r="F35" s="83"/>
      <c r="G35" s="83"/>
      <c r="H35" s="83"/>
      <c r="I35" s="83"/>
      <c r="J35" s="83"/>
      <c r="K35" s="83"/>
      <c r="L35" s="83"/>
      <c r="M35" s="84"/>
      <c r="N35" s="83"/>
    </row>
    <row r="36" spans="1:14" ht="14.4" x14ac:dyDescent="0.3">
      <c r="A36" s="57" t="s">
        <v>145</v>
      </c>
      <c r="B36" s="57" t="s">
        <v>11</v>
      </c>
      <c r="C36" s="56" t="s">
        <v>148</v>
      </c>
      <c r="D36" s="81" t="s">
        <v>147</v>
      </c>
      <c r="E36" s="81" t="s">
        <v>146</v>
      </c>
      <c r="F36" s="78">
        <v>13.23</v>
      </c>
      <c r="G36" s="78">
        <v>11.42</v>
      </c>
      <c r="H36" s="78">
        <v>4.6500000000000004</v>
      </c>
      <c r="I36" s="78">
        <v>5.42</v>
      </c>
      <c r="J36" s="78">
        <v>6.35</v>
      </c>
      <c r="K36" s="78">
        <v>4.71</v>
      </c>
      <c r="L36" s="78">
        <v>-10.66</v>
      </c>
      <c r="M36" s="82">
        <v>-1.85</v>
      </c>
      <c r="N36" s="78">
        <v>-0.28000000000000003</v>
      </c>
    </row>
    <row r="37" spans="1:14" ht="14.4" x14ac:dyDescent="0.3">
      <c r="A37" s="57" t="s">
        <v>145</v>
      </c>
      <c r="B37" s="57" t="s">
        <v>11</v>
      </c>
      <c r="D37" s="81" t="s">
        <v>144</v>
      </c>
      <c r="E37" s="81" t="s">
        <v>143</v>
      </c>
      <c r="F37" s="80">
        <v>107886622</v>
      </c>
      <c r="G37" s="80">
        <v>107620761</v>
      </c>
      <c r="H37" s="80">
        <v>107620761</v>
      </c>
      <c r="I37" s="80">
        <v>107190467</v>
      </c>
      <c r="J37" s="80">
        <v>107190467</v>
      </c>
      <c r="K37" s="80">
        <v>107190467</v>
      </c>
      <c r="L37" s="80">
        <v>107190467</v>
      </c>
      <c r="M37" s="80">
        <v>279886219.3888889</v>
      </c>
      <c r="N37" s="80">
        <v>321578808</v>
      </c>
    </row>
    <row r="38" spans="1:14" x14ac:dyDescent="0.25">
      <c r="A38" s="57" t="s">
        <v>108</v>
      </c>
    </row>
    <row r="39" spans="1:14" ht="27.6" x14ac:dyDescent="0.25">
      <c r="A39" s="57" t="s">
        <v>142</v>
      </c>
      <c r="D39" s="79" t="s">
        <v>141</v>
      </c>
      <c r="E39" s="76" t="s">
        <v>140</v>
      </c>
      <c r="F39" s="78">
        <f t="shared" ref="F39:M39" si="0">F23*1000000/F37</f>
        <v>13.236117449297838</v>
      </c>
      <c r="G39" s="78">
        <f t="shared" si="0"/>
        <v>11.419729693232702</v>
      </c>
      <c r="H39" s="78">
        <f t="shared" si="0"/>
        <v>4.6459437319905215</v>
      </c>
      <c r="I39" s="78">
        <f t="shared" si="0"/>
        <v>5.4202581279919233</v>
      </c>
      <c r="J39" s="78">
        <f t="shared" si="0"/>
        <v>6.3531769107788287</v>
      </c>
      <c r="K39" s="78">
        <f t="shared" si="0"/>
        <v>4.7112398530738746</v>
      </c>
      <c r="L39" s="78">
        <f t="shared" si="0"/>
        <v>-10.663261687254334</v>
      </c>
      <c r="M39" s="78">
        <f t="shared" si="0"/>
        <v>-1.8512712098914066</v>
      </c>
      <c r="N39" s="78">
        <v>-0.28000000000000003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00D0-9154-4489-964C-987934A05C1F}">
  <dimension ref="A1:AB41"/>
  <sheetViews>
    <sheetView zoomScale="80" zoomScaleNormal="80" workbookViewId="0">
      <pane xSplit="5" ySplit="6" topLeftCell="M10" activePane="bottomRight" state="frozen"/>
      <selection activeCell="P27" sqref="P27"/>
      <selection pane="topRight" activeCell="P27" sqref="P27"/>
      <selection pane="bottomLeft" activeCell="P27" sqref="P27"/>
      <selection pane="bottomRight" activeCell="P27" sqref="P27"/>
    </sheetView>
  </sheetViews>
  <sheetFormatPr defaultColWidth="9.109375" defaultRowHeight="13.8" outlineLevelCol="1" x14ac:dyDescent="0.25"/>
  <cols>
    <col min="1" max="1" width="11.109375" style="77" hidden="1" customWidth="1" outlineLevel="1"/>
    <col min="2" max="2" width="7.6640625" style="57" hidden="1" customWidth="1" outlineLevel="1"/>
    <col min="3" max="3" width="12.109375" style="56" hidden="1" customWidth="1" outlineLevel="1"/>
    <col min="4" max="4" width="48.109375" style="76" hidden="1" customWidth="1" outlineLevel="1"/>
    <col min="5" max="5" width="52" style="76" bestFit="1" customWidth="1" collapsed="1"/>
    <col min="6" max="8" width="12.109375" style="11" customWidth="1"/>
    <col min="9" max="9" width="11.109375" style="11" customWidth="1"/>
    <col min="10" max="13" width="10.109375" style="11" customWidth="1"/>
    <col min="14" max="16384" width="9.109375" style="11"/>
  </cols>
  <sheetData>
    <row r="1" spans="1:18" x14ac:dyDescent="0.25">
      <c r="A1" s="123">
        <f>'Incomestatement-Y'!$A$1</f>
        <v>45322</v>
      </c>
      <c r="B1" s="57" t="s">
        <v>139</v>
      </c>
      <c r="D1" s="74" t="s">
        <v>138</v>
      </c>
      <c r="E1" s="74" t="s">
        <v>138</v>
      </c>
    </row>
    <row r="2" spans="1:18" x14ac:dyDescent="0.25">
      <c r="B2" s="57" t="s">
        <v>137</v>
      </c>
      <c r="D2" s="72">
        <f>A1</f>
        <v>45322</v>
      </c>
      <c r="E2" s="71">
        <f>A1</f>
        <v>45322</v>
      </c>
    </row>
    <row r="3" spans="1:18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18" x14ac:dyDescent="0.25">
      <c r="A4" s="57" t="s">
        <v>132</v>
      </c>
      <c r="B4" s="57" t="s">
        <v>131</v>
      </c>
      <c r="C4" s="67"/>
      <c r="D4" s="121" t="s">
        <v>249</v>
      </c>
      <c r="E4" s="121" t="s">
        <v>248</v>
      </c>
    </row>
    <row r="5" spans="1:18" x14ac:dyDescent="0.25">
      <c r="A5" s="57"/>
      <c r="B5" s="57" t="s">
        <v>128</v>
      </c>
      <c r="C5" s="56" t="s">
        <v>10</v>
      </c>
      <c r="D5" s="64"/>
      <c r="E5" s="64"/>
    </row>
    <row r="6" spans="1:18" x14ac:dyDescent="0.25">
      <c r="A6" s="63" t="s">
        <v>33</v>
      </c>
      <c r="B6" s="63" t="s">
        <v>127</v>
      </c>
      <c r="C6" s="62"/>
      <c r="D6" s="61" t="s">
        <v>126</v>
      </c>
      <c r="E6" s="61" t="s">
        <v>125</v>
      </c>
      <c r="F6" s="120">
        <v>2013</v>
      </c>
      <c r="G6" s="120">
        <v>2014</v>
      </c>
      <c r="H6" s="120">
        <v>2015</v>
      </c>
      <c r="I6" s="19">
        <v>2016</v>
      </c>
      <c r="J6" s="19">
        <v>2017</v>
      </c>
      <c r="K6" s="19">
        <v>2018</v>
      </c>
      <c r="L6" s="19">
        <v>2019</v>
      </c>
      <c r="M6" s="19">
        <v>2020</v>
      </c>
      <c r="N6" s="19">
        <v>2021</v>
      </c>
      <c r="O6" s="19">
        <v>2022</v>
      </c>
      <c r="P6" s="19">
        <v>2023</v>
      </c>
      <c r="Q6" s="61">
        <v>2024</v>
      </c>
      <c r="R6" s="61">
        <v>2025</v>
      </c>
    </row>
    <row r="7" spans="1:18" x14ac:dyDescent="0.25">
      <c r="A7" s="57" t="s">
        <v>108</v>
      </c>
      <c r="D7" s="55"/>
      <c r="E7" s="55"/>
      <c r="F7" s="137"/>
      <c r="G7" s="137"/>
      <c r="H7" s="137"/>
      <c r="I7" s="31"/>
      <c r="J7" s="31"/>
      <c r="K7" s="31"/>
      <c r="L7" s="31"/>
      <c r="M7" s="31"/>
      <c r="N7" s="31"/>
      <c r="O7" s="31"/>
      <c r="P7" s="31"/>
    </row>
    <row r="8" spans="1:18" s="31" customFormat="1" x14ac:dyDescent="0.25">
      <c r="A8" s="22" t="s">
        <v>89</v>
      </c>
      <c r="B8" s="22"/>
      <c r="C8" s="67"/>
      <c r="D8" s="55" t="s">
        <v>247</v>
      </c>
      <c r="E8" s="55" t="s">
        <v>246</v>
      </c>
      <c r="F8" s="135"/>
      <c r="G8" s="135"/>
      <c r="H8" s="83"/>
    </row>
    <row r="9" spans="1:18" s="31" customFormat="1" x14ac:dyDescent="0.25">
      <c r="A9" s="22" t="s">
        <v>89</v>
      </c>
      <c r="B9" s="57"/>
      <c r="C9" s="67"/>
      <c r="D9" s="55" t="s">
        <v>245</v>
      </c>
      <c r="E9" s="55" t="s">
        <v>244</v>
      </c>
      <c r="F9" s="135"/>
      <c r="G9" s="135"/>
      <c r="H9" s="83"/>
      <c r="Q9" s="136"/>
      <c r="R9" s="136"/>
    </row>
    <row r="10" spans="1:18" s="31" customFormat="1" x14ac:dyDescent="0.25">
      <c r="A10" s="57" t="s">
        <v>145</v>
      </c>
      <c r="B10" s="57" t="s">
        <v>11</v>
      </c>
      <c r="C10" s="56"/>
      <c r="D10" s="134" t="s">
        <v>243</v>
      </c>
      <c r="E10" s="76" t="s">
        <v>235</v>
      </c>
      <c r="F10" s="135"/>
      <c r="G10" s="135"/>
      <c r="H10" s="83"/>
      <c r="O10" s="11">
        <v>262</v>
      </c>
      <c r="P10" s="11">
        <v>239</v>
      </c>
      <c r="Q10" s="133">
        <v>285.87720000000002</v>
      </c>
      <c r="R10" s="133">
        <v>268</v>
      </c>
    </row>
    <row r="11" spans="1:18" s="31" customFormat="1" x14ac:dyDescent="0.25">
      <c r="A11" s="57" t="s">
        <v>145</v>
      </c>
      <c r="B11" s="57" t="s">
        <v>11</v>
      </c>
      <c r="C11" s="67"/>
      <c r="D11" s="76" t="s">
        <v>242</v>
      </c>
      <c r="E11" s="76" t="s">
        <v>241</v>
      </c>
      <c r="F11" s="132">
        <v>510.041</v>
      </c>
      <c r="G11" s="80">
        <v>653.65100000000007</v>
      </c>
      <c r="H11" s="80">
        <v>773.39400000000001</v>
      </c>
      <c r="I11" s="80">
        <v>933</v>
      </c>
      <c r="J11" s="80">
        <v>705</v>
      </c>
      <c r="K11" s="80">
        <v>720</v>
      </c>
      <c r="L11" s="80">
        <v>904</v>
      </c>
      <c r="M11" s="80">
        <v>847</v>
      </c>
      <c r="N11" s="80">
        <v>877</v>
      </c>
      <c r="O11" s="80">
        <v>708</v>
      </c>
      <c r="P11" s="80">
        <v>1119</v>
      </c>
      <c r="Q11" s="133">
        <v>1052.0767000000001</v>
      </c>
      <c r="R11" s="133">
        <v>461</v>
      </c>
    </row>
    <row r="12" spans="1:18" s="31" customFormat="1" x14ac:dyDescent="0.25">
      <c r="A12" s="22" t="s">
        <v>158</v>
      </c>
      <c r="B12" s="22" t="s">
        <v>11</v>
      </c>
      <c r="C12" s="67"/>
      <c r="D12" s="55" t="s">
        <v>240</v>
      </c>
      <c r="E12" s="55" t="s">
        <v>239</v>
      </c>
      <c r="F12" s="125">
        <v>510.041</v>
      </c>
      <c r="G12" s="83">
        <v>653.65100000000007</v>
      </c>
      <c r="H12" s="83">
        <v>773.39400000000001</v>
      </c>
      <c r="I12" s="83">
        <v>933</v>
      </c>
      <c r="J12" s="83">
        <v>705</v>
      </c>
      <c r="K12" s="83">
        <v>720</v>
      </c>
      <c r="L12" s="83">
        <v>904</v>
      </c>
      <c r="M12" s="83">
        <v>847</v>
      </c>
      <c r="N12" s="83">
        <v>877</v>
      </c>
      <c r="O12" s="83">
        <v>971</v>
      </c>
      <c r="P12" s="83">
        <v>1358</v>
      </c>
      <c r="Q12" s="124">
        <v>1337.9539</v>
      </c>
      <c r="R12" s="124">
        <v>729</v>
      </c>
    </row>
    <row r="13" spans="1:18" x14ac:dyDescent="0.25">
      <c r="A13" s="22" t="s">
        <v>89</v>
      </c>
      <c r="C13" s="67"/>
      <c r="D13" s="55" t="s">
        <v>238</v>
      </c>
      <c r="E13" s="55" t="s">
        <v>237</v>
      </c>
      <c r="F13" s="132"/>
      <c r="G13" s="132"/>
      <c r="H13" s="80"/>
      <c r="I13" s="80"/>
      <c r="J13" s="80"/>
      <c r="K13" s="80"/>
      <c r="L13" s="80"/>
      <c r="M13" s="80"/>
      <c r="N13" s="80"/>
      <c r="O13" s="80"/>
      <c r="P13" s="80"/>
      <c r="Q13" s="126"/>
      <c r="R13" s="126"/>
    </row>
    <row r="14" spans="1:18" x14ac:dyDescent="0.25">
      <c r="A14" s="57" t="s">
        <v>145</v>
      </c>
      <c r="B14" s="57" t="s">
        <v>11</v>
      </c>
      <c r="D14" s="134" t="s">
        <v>236</v>
      </c>
      <c r="E14" s="76" t="s">
        <v>235</v>
      </c>
      <c r="F14" s="132">
        <v>6332.5929999999998</v>
      </c>
      <c r="G14" s="80">
        <v>6092.2150000000001</v>
      </c>
      <c r="H14" s="80">
        <v>4736.9410000000007</v>
      </c>
      <c r="I14" s="80">
        <v>5035</v>
      </c>
      <c r="J14" s="80">
        <v>5734</v>
      </c>
      <c r="K14" s="80">
        <v>5720</v>
      </c>
      <c r="L14" s="80">
        <v>7149</v>
      </c>
      <c r="M14" s="80">
        <v>6998</v>
      </c>
      <c r="N14" s="80">
        <v>6959</v>
      </c>
      <c r="O14" s="80">
        <v>9836</v>
      </c>
      <c r="P14" s="80">
        <v>8138</v>
      </c>
      <c r="Q14" s="133">
        <v>7150.0425999999998</v>
      </c>
      <c r="R14" s="133">
        <v>6331</v>
      </c>
    </row>
    <row r="15" spans="1:18" x14ac:dyDescent="0.25">
      <c r="A15" s="57" t="s">
        <v>145</v>
      </c>
      <c r="B15" s="57" t="s">
        <v>11</v>
      </c>
      <c r="C15" s="67"/>
      <c r="D15" s="76" t="s">
        <v>234</v>
      </c>
      <c r="E15" s="76" t="s">
        <v>233</v>
      </c>
      <c r="F15" s="132">
        <v>5425.78</v>
      </c>
      <c r="G15" s="80">
        <v>6360.5010000000002</v>
      </c>
      <c r="H15" s="80">
        <v>7042.85</v>
      </c>
      <c r="I15" s="80">
        <v>7898</v>
      </c>
      <c r="J15" s="80">
        <v>9482</v>
      </c>
      <c r="K15" s="80">
        <v>11381</v>
      </c>
      <c r="L15" s="80">
        <v>11761</v>
      </c>
      <c r="M15" s="80">
        <v>10785</v>
      </c>
      <c r="N15" s="80">
        <v>12546</v>
      </c>
      <c r="O15" s="80">
        <v>12091</v>
      </c>
      <c r="P15" s="80">
        <v>6966</v>
      </c>
      <c r="Q15" s="133">
        <v>6598.3892999999998</v>
      </c>
      <c r="R15" s="133">
        <v>6598</v>
      </c>
    </row>
    <row r="16" spans="1:18" x14ac:dyDescent="0.25">
      <c r="A16" s="57" t="s">
        <v>145</v>
      </c>
      <c r="B16" s="57" t="s">
        <v>11</v>
      </c>
      <c r="D16" s="76" t="s">
        <v>232</v>
      </c>
      <c r="E16" s="76" t="s">
        <v>231</v>
      </c>
      <c r="F16" s="132">
        <v>1074.0920000000001</v>
      </c>
      <c r="G16" s="80">
        <v>867.22299999999996</v>
      </c>
      <c r="H16" s="80">
        <v>598.59199999999998</v>
      </c>
      <c r="I16" s="80">
        <v>733</v>
      </c>
      <c r="J16" s="80">
        <v>815</v>
      </c>
      <c r="K16" s="80">
        <v>1510</v>
      </c>
      <c r="L16" s="80">
        <v>2013</v>
      </c>
      <c r="M16" s="80">
        <v>1706</v>
      </c>
      <c r="N16" s="80">
        <v>706</v>
      </c>
      <c r="O16" s="80">
        <v>799</v>
      </c>
      <c r="P16" s="80">
        <v>1593</v>
      </c>
      <c r="Q16" s="133">
        <v>1006.9660999999999</v>
      </c>
      <c r="R16" s="133">
        <v>727</v>
      </c>
    </row>
    <row r="17" spans="1:28" x14ac:dyDescent="0.25">
      <c r="A17" s="57" t="s">
        <v>145</v>
      </c>
      <c r="B17" s="57" t="s">
        <v>11</v>
      </c>
      <c r="D17" s="76" t="s">
        <v>230</v>
      </c>
      <c r="E17" s="76" t="s">
        <v>229</v>
      </c>
      <c r="F17" s="132">
        <v>1094</v>
      </c>
      <c r="G17" s="132">
        <v>1302.2149999999999</v>
      </c>
      <c r="H17" s="80">
        <v>1768.528</v>
      </c>
      <c r="I17" s="80">
        <v>1552</v>
      </c>
      <c r="J17" s="80">
        <v>1855</v>
      </c>
      <c r="K17" s="80">
        <v>1418</v>
      </c>
      <c r="L17" s="80">
        <v>1161</v>
      </c>
      <c r="M17" s="80">
        <v>1151</v>
      </c>
      <c r="N17" s="80">
        <v>1556</v>
      </c>
      <c r="O17" s="80">
        <v>848</v>
      </c>
      <c r="P17" s="80">
        <v>861</v>
      </c>
      <c r="Q17" s="133">
        <v>567.82129999999961</v>
      </c>
      <c r="R17" s="133">
        <v>1043</v>
      </c>
    </row>
    <row r="18" spans="1:28" x14ac:dyDescent="0.25">
      <c r="A18" s="57" t="s">
        <v>145</v>
      </c>
      <c r="B18" s="57" t="s">
        <v>11</v>
      </c>
      <c r="D18" s="76" t="s">
        <v>228</v>
      </c>
      <c r="E18" s="76" t="s">
        <v>227</v>
      </c>
      <c r="F18" s="132">
        <v>391.26100000000002</v>
      </c>
      <c r="G18" s="80">
        <v>462.76800000000003</v>
      </c>
      <c r="H18" s="80">
        <v>585.21600000000001</v>
      </c>
      <c r="I18" s="80">
        <v>619</v>
      </c>
      <c r="J18" s="80">
        <v>1122</v>
      </c>
      <c r="K18" s="80">
        <v>325</v>
      </c>
      <c r="L18" s="80">
        <v>499</v>
      </c>
      <c r="M18" s="80">
        <v>1387</v>
      </c>
      <c r="N18" s="80">
        <v>1066</v>
      </c>
      <c r="O18" s="80">
        <v>119</v>
      </c>
      <c r="P18" s="80">
        <v>180</v>
      </c>
      <c r="Q18" s="133">
        <v>593.28989999999999</v>
      </c>
      <c r="R18" s="133">
        <v>220</v>
      </c>
    </row>
    <row r="19" spans="1:28" x14ac:dyDescent="0.25">
      <c r="A19" s="57" t="s">
        <v>145</v>
      </c>
      <c r="B19" s="57" t="s">
        <v>11</v>
      </c>
      <c r="D19" s="79" t="s">
        <v>226</v>
      </c>
      <c r="E19" s="79" t="s">
        <v>225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0">
        <v>915</v>
      </c>
      <c r="P19" s="130"/>
      <c r="Q19" s="133"/>
      <c r="R19" s="133"/>
      <c r="S19" s="128"/>
      <c r="T19" s="128"/>
      <c r="U19" s="128"/>
      <c r="V19" s="127"/>
      <c r="W19" s="127"/>
      <c r="X19" s="127"/>
      <c r="Y19" s="127"/>
      <c r="Z19" s="127"/>
      <c r="AA19" s="127"/>
      <c r="AB19" s="127"/>
    </row>
    <row r="20" spans="1:28" x14ac:dyDescent="0.25">
      <c r="A20" s="22" t="s">
        <v>158</v>
      </c>
      <c r="B20" s="22" t="s">
        <v>11</v>
      </c>
      <c r="C20" s="67"/>
      <c r="D20" s="55" t="s">
        <v>224</v>
      </c>
      <c r="E20" s="55" t="s">
        <v>223</v>
      </c>
      <c r="F20" s="125">
        <v>14318.531999999999</v>
      </c>
      <c r="G20" s="125">
        <v>15084.922</v>
      </c>
      <c r="H20" s="83">
        <v>14732.127000000002</v>
      </c>
      <c r="I20" s="83">
        <v>15836</v>
      </c>
      <c r="J20" s="83">
        <v>19008</v>
      </c>
      <c r="K20" s="83">
        <v>20354</v>
      </c>
      <c r="L20" s="83">
        <v>22583</v>
      </c>
      <c r="M20" s="83">
        <v>22037</v>
      </c>
      <c r="N20" s="83">
        <v>22834</v>
      </c>
      <c r="O20" s="83">
        <v>24607</v>
      </c>
      <c r="P20" s="83">
        <v>17738</v>
      </c>
      <c r="Q20" s="124">
        <v>15916.509199999999</v>
      </c>
      <c r="R20" s="124">
        <v>14919</v>
      </c>
    </row>
    <row r="21" spans="1:28" x14ac:dyDescent="0.25">
      <c r="A21" s="22" t="s">
        <v>151</v>
      </c>
      <c r="B21" s="110" t="s">
        <v>177</v>
      </c>
      <c r="C21" s="67"/>
      <c r="D21" s="55" t="s">
        <v>222</v>
      </c>
      <c r="E21" s="55" t="s">
        <v>221</v>
      </c>
      <c r="F21" s="125">
        <v>14828.572999999999</v>
      </c>
      <c r="G21" s="125">
        <v>15738.573</v>
      </c>
      <c r="H21" s="83">
        <v>15505.521000000002</v>
      </c>
      <c r="I21" s="83">
        <v>16770</v>
      </c>
      <c r="J21" s="83">
        <v>19713</v>
      </c>
      <c r="K21" s="83">
        <v>21074</v>
      </c>
      <c r="L21" s="83">
        <v>23487</v>
      </c>
      <c r="M21" s="83">
        <v>22874</v>
      </c>
      <c r="N21" s="83">
        <v>23711</v>
      </c>
      <c r="O21" s="83">
        <v>25579</v>
      </c>
      <c r="P21" s="83">
        <v>19097</v>
      </c>
      <c r="Q21" s="124">
        <v>17254.463100000001</v>
      </c>
      <c r="R21" s="124">
        <v>15647</v>
      </c>
    </row>
    <row r="22" spans="1:28" x14ac:dyDescent="0.25">
      <c r="A22" s="57" t="s">
        <v>108</v>
      </c>
      <c r="F22" s="132"/>
      <c r="G22" s="132"/>
      <c r="H22" s="80"/>
      <c r="I22" s="80"/>
      <c r="J22" s="80"/>
      <c r="K22" s="80"/>
      <c r="L22" s="80"/>
      <c r="M22" s="80"/>
      <c r="N22" s="80"/>
      <c r="O22" s="80"/>
      <c r="P22" s="80"/>
      <c r="Q22" s="133"/>
      <c r="R22" s="133"/>
    </row>
    <row r="23" spans="1:28" s="31" customFormat="1" x14ac:dyDescent="0.25">
      <c r="A23" s="22" t="s">
        <v>89</v>
      </c>
      <c r="B23" s="22"/>
      <c r="C23" s="67"/>
      <c r="D23" s="55" t="s">
        <v>220</v>
      </c>
      <c r="E23" s="55" t="s">
        <v>219</v>
      </c>
      <c r="F23" s="125"/>
      <c r="G23" s="125"/>
      <c r="H23" s="83"/>
      <c r="I23" s="83"/>
      <c r="J23" s="83"/>
      <c r="K23" s="83"/>
      <c r="L23" s="83"/>
      <c r="M23" s="83"/>
      <c r="N23" s="83"/>
      <c r="O23" s="83"/>
      <c r="P23" s="83"/>
      <c r="Q23" s="126"/>
      <c r="R23" s="126"/>
    </row>
    <row r="24" spans="1:28" ht="27.6" x14ac:dyDescent="0.25">
      <c r="A24" s="57" t="s">
        <v>145</v>
      </c>
      <c r="B24" s="57" t="s">
        <v>11</v>
      </c>
      <c r="D24" s="76" t="s">
        <v>218</v>
      </c>
      <c r="E24" s="79" t="s">
        <v>217</v>
      </c>
      <c r="F24" s="132">
        <v>517.18799999999999</v>
      </c>
      <c r="G24" s="132">
        <v>293.81899999999996</v>
      </c>
      <c r="H24" s="80">
        <v>4671.7569999999996</v>
      </c>
      <c r="I24" s="80">
        <v>5648</v>
      </c>
      <c r="J24" s="80">
        <v>6633</v>
      </c>
      <c r="K24" s="80">
        <v>7357</v>
      </c>
      <c r="L24" s="80">
        <v>7536</v>
      </c>
      <c r="M24" s="80">
        <v>7918</v>
      </c>
      <c r="N24" s="80">
        <v>8318</v>
      </c>
      <c r="O24" s="80">
        <v>7979</v>
      </c>
      <c r="P24" s="80">
        <v>6596</v>
      </c>
      <c r="Q24" s="9">
        <v>7184.2385999999997</v>
      </c>
      <c r="R24" s="9">
        <v>6945</v>
      </c>
    </row>
    <row r="25" spans="1:28" s="31" customFormat="1" x14ac:dyDescent="0.25">
      <c r="A25" s="57" t="s">
        <v>145</v>
      </c>
      <c r="B25" s="57" t="s">
        <v>11</v>
      </c>
      <c r="C25" s="67"/>
      <c r="D25" s="76" t="s">
        <v>153</v>
      </c>
      <c r="E25" s="76" t="s">
        <v>152</v>
      </c>
      <c r="F25" s="132">
        <v>27.81</v>
      </c>
      <c r="G25" s="132">
        <v>44.331000000000003</v>
      </c>
      <c r="H25" s="80">
        <v>60.469000000000001</v>
      </c>
      <c r="I25" s="80">
        <v>5</v>
      </c>
      <c r="J25" s="80">
        <v>5</v>
      </c>
      <c r="K25" s="80">
        <v>4</v>
      </c>
      <c r="L25" s="80">
        <v>5</v>
      </c>
      <c r="M25" s="80">
        <v>4</v>
      </c>
      <c r="N25" s="80">
        <v>5</v>
      </c>
      <c r="O25" s="80">
        <v>5</v>
      </c>
      <c r="P25" s="80">
        <v>5</v>
      </c>
      <c r="Q25" s="133">
        <v>5.0762000000004264</v>
      </c>
      <c r="R25" s="133">
        <v>5</v>
      </c>
    </row>
    <row r="26" spans="1:28" x14ac:dyDescent="0.25">
      <c r="A26" s="22" t="s">
        <v>158</v>
      </c>
      <c r="B26" s="22" t="s">
        <v>11</v>
      </c>
      <c r="D26" s="55" t="s">
        <v>216</v>
      </c>
      <c r="E26" s="55" t="s">
        <v>215</v>
      </c>
      <c r="F26" s="125">
        <v>544.99799999999993</v>
      </c>
      <c r="G26" s="125">
        <v>338.15</v>
      </c>
      <c r="H26" s="83">
        <v>4732.2259999999997</v>
      </c>
      <c r="I26" s="83">
        <v>5652</v>
      </c>
      <c r="J26" s="83">
        <v>6638</v>
      </c>
      <c r="K26" s="83">
        <v>7362</v>
      </c>
      <c r="L26" s="83">
        <v>7540</v>
      </c>
      <c r="M26" s="83">
        <v>7923</v>
      </c>
      <c r="N26" s="83">
        <v>8322</v>
      </c>
      <c r="O26" s="83">
        <v>7984</v>
      </c>
      <c r="P26" s="83">
        <v>6601</v>
      </c>
      <c r="Q26" s="124">
        <v>7189.3148000000001</v>
      </c>
      <c r="R26" s="124">
        <v>6950</v>
      </c>
    </row>
    <row r="27" spans="1:28" x14ac:dyDescent="0.25">
      <c r="A27" s="57" t="s">
        <v>108</v>
      </c>
      <c r="F27" s="132"/>
      <c r="G27" s="132"/>
      <c r="H27" s="80"/>
      <c r="I27" s="80"/>
      <c r="J27" s="80"/>
      <c r="K27" s="80"/>
      <c r="L27" s="80"/>
      <c r="M27" s="80"/>
      <c r="N27" s="80"/>
      <c r="O27" s="80"/>
      <c r="P27" s="80"/>
      <c r="Q27" s="133"/>
      <c r="R27" s="133"/>
    </row>
    <row r="28" spans="1:28" x14ac:dyDescent="0.25">
      <c r="A28" s="22" t="s">
        <v>89</v>
      </c>
      <c r="B28" s="22"/>
      <c r="C28" s="67"/>
      <c r="D28" s="55" t="s">
        <v>214</v>
      </c>
      <c r="E28" s="55" t="s">
        <v>213</v>
      </c>
      <c r="F28" s="132"/>
      <c r="G28" s="132"/>
      <c r="H28" s="80"/>
      <c r="I28" s="80"/>
      <c r="J28" s="80"/>
      <c r="K28" s="80"/>
      <c r="L28" s="80"/>
      <c r="M28" s="80"/>
      <c r="N28" s="80"/>
      <c r="O28" s="80"/>
      <c r="P28" s="80"/>
      <c r="Q28" s="126"/>
      <c r="R28" s="126"/>
    </row>
    <row r="29" spans="1:28" s="31" customFormat="1" x14ac:dyDescent="0.25">
      <c r="A29" s="22" t="s">
        <v>89</v>
      </c>
      <c r="B29" s="22"/>
      <c r="C29" s="67"/>
      <c r="D29" s="55" t="s">
        <v>212</v>
      </c>
      <c r="E29" s="55" t="s">
        <v>211</v>
      </c>
      <c r="F29" s="125"/>
      <c r="G29" s="125"/>
      <c r="H29" s="83"/>
      <c r="I29" s="83"/>
      <c r="J29" s="83"/>
      <c r="K29" s="83"/>
      <c r="L29" s="83"/>
      <c r="M29" s="83"/>
      <c r="N29" s="83"/>
      <c r="O29" s="83"/>
      <c r="P29" s="83"/>
      <c r="Q29" s="126"/>
      <c r="R29" s="126"/>
    </row>
    <row r="30" spans="1:28" x14ac:dyDescent="0.25">
      <c r="A30" s="57" t="s">
        <v>145</v>
      </c>
      <c r="B30" s="57" t="s">
        <v>11</v>
      </c>
      <c r="D30" s="76" t="s">
        <v>210</v>
      </c>
      <c r="E30" s="76" t="s">
        <v>209</v>
      </c>
      <c r="F30" s="132">
        <v>872.33600000000001</v>
      </c>
      <c r="G30" s="132">
        <v>1280.5829999999999</v>
      </c>
      <c r="H30" s="80">
        <v>2033.048</v>
      </c>
      <c r="I30" s="80">
        <v>2245</v>
      </c>
      <c r="J30" s="80">
        <v>3340</v>
      </c>
      <c r="K30" s="80">
        <v>1625</v>
      </c>
      <c r="L30" s="80">
        <v>1378</v>
      </c>
      <c r="M30" s="80">
        <v>3063</v>
      </c>
      <c r="N30" s="80">
        <v>2396</v>
      </c>
      <c r="O30" s="80">
        <v>3593</v>
      </c>
      <c r="P30" s="80">
        <v>227</v>
      </c>
      <c r="Q30" s="9">
        <v>2912.9119000000001</v>
      </c>
      <c r="R30" s="9">
        <v>2835</v>
      </c>
    </row>
    <row r="31" spans="1:28" s="31" customFormat="1" x14ac:dyDescent="0.25">
      <c r="A31" s="57" t="s">
        <v>145</v>
      </c>
      <c r="B31" s="57" t="s">
        <v>11</v>
      </c>
      <c r="C31" s="56"/>
      <c r="D31" s="76" t="s">
        <v>208</v>
      </c>
      <c r="E31" s="76" t="s">
        <v>207</v>
      </c>
      <c r="F31" s="132">
        <v>132.94299999999998</v>
      </c>
      <c r="G31" s="132">
        <v>296.80500000000001</v>
      </c>
      <c r="H31" s="80">
        <v>487.02499999999998</v>
      </c>
      <c r="I31" s="80">
        <v>271</v>
      </c>
      <c r="J31" s="80">
        <v>555</v>
      </c>
      <c r="K31" s="80">
        <v>221</v>
      </c>
      <c r="L31" s="80">
        <v>334</v>
      </c>
      <c r="M31" s="80">
        <v>227</v>
      </c>
      <c r="N31" s="80">
        <v>462</v>
      </c>
      <c r="O31" s="80">
        <v>369</v>
      </c>
      <c r="P31" s="80">
        <v>11</v>
      </c>
      <c r="Q31" s="133">
        <v>17.890699999999811</v>
      </c>
      <c r="R31" s="133">
        <v>5</v>
      </c>
    </row>
    <row r="32" spans="1:28" x14ac:dyDescent="0.25">
      <c r="A32" s="57" t="s">
        <v>145</v>
      </c>
      <c r="B32" s="57" t="s">
        <v>11</v>
      </c>
      <c r="D32" s="76" t="s">
        <v>206</v>
      </c>
      <c r="E32" s="76" t="s">
        <v>205</v>
      </c>
      <c r="F32" s="132">
        <v>330</v>
      </c>
      <c r="G32" s="132">
        <v>364</v>
      </c>
      <c r="H32" s="80">
        <v>357.154</v>
      </c>
      <c r="I32" s="80">
        <v>803</v>
      </c>
      <c r="J32" s="80">
        <v>658</v>
      </c>
      <c r="K32" s="80">
        <v>554</v>
      </c>
      <c r="L32" s="80">
        <v>712</v>
      </c>
      <c r="M32" s="80">
        <v>805</v>
      </c>
      <c r="N32" s="80">
        <v>898</v>
      </c>
      <c r="O32" s="80">
        <v>1022</v>
      </c>
      <c r="P32" s="80">
        <v>1214</v>
      </c>
      <c r="Q32" s="9">
        <v>552.53519999999992</v>
      </c>
      <c r="R32" s="9">
        <v>490</v>
      </c>
    </row>
    <row r="33" spans="1:28" x14ac:dyDescent="0.25">
      <c r="A33" s="22" t="s">
        <v>158</v>
      </c>
      <c r="B33" s="22" t="s">
        <v>11</v>
      </c>
      <c r="D33" s="55" t="s">
        <v>204</v>
      </c>
      <c r="E33" s="55" t="s">
        <v>203</v>
      </c>
      <c r="F33" s="125">
        <v>1334.9670000000001</v>
      </c>
      <c r="G33" s="125">
        <v>1941.6419999999998</v>
      </c>
      <c r="H33" s="83">
        <v>2877.2269999999999</v>
      </c>
      <c r="I33" s="83">
        <v>3319</v>
      </c>
      <c r="J33" s="83">
        <v>4553</v>
      </c>
      <c r="K33" s="83">
        <v>2400</v>
      </c>
      <c r="L33" s="83">
        <v>2424</v>
      </c>
      <c r="M33" s="83">
        <v>4095</v>
      </c>
      <c r="N33" s="83">
        <v>3755</v>
      </c>
      <c r="O33" s="83">
        <v>4983</v>
      </c>
      <c r="P33" s="83">
        <v>1452</v>
      </c>
      <c r="Q33" s="126">
        <v>3483.3377999999998</v>
      </c>
      <c r="R33" s="126">
        <v>3300</v>
      </c>
    </row>
    <row r="34" spans="1:28" x14ac:dyDescent="0.25">
      <c r="A34" s="22" t="s">
        <v>89</v>
      </c>
      <c r="B34" s="22"/>
      <c r="C34" s="67"/>
      <c r="D34" s="55" t="s">
        <v>202</v>
      </c>
      <c r="E34" s="55" t="s">
        <v>201</v>
      </c>
      <c r="F34" s="125"/>
      <c r="G34" s="125"/>
      <c r="H34" s="80"/>
      <c r="I34" s="80"/>
      <c r="J34" s="80"/>
      <c r="K34" s="80"/>
      <c r="L34" s="80"/>
      <c r="M34" s="80"/>
      <c r="N34" s="80"/>
      <c r="O34" s="80"/>
      <c r="P34" s="80"/>
      <c r="Q34" s="126"/>
      <c r="R34" s="126"/>
    </row>
    <row r="35" spans="1:28" x14ac:dyDescent="0.25">
      <c r="A35" s="57" t="s">
        <v>145</v>
      </c>
      <c r="B35" s="57" t="s">
        <v>11</v>
      </c>
      <c r="D35" s="76" t="s">
        <v>200</v>
      </c>
      <c r="E35" s="76" t="s">
        <v>199</v>
      </c>
      <c r="F35" s="132">
        <v>8538.7540000000008</v>
      </c>
      <c r="G35" s="132">
        <v>9019.6110000000008</v>
      </c>
      <c r="H35" s="80">
        <v>3045.9269999999997</v>
      </c>
      <c r="I35" s="80">
        <v>2236</v>
      </c>
      <c r="J35" s="80">
        <v>2024</v>
      </c>
      <c r="K35" s="80">
        <v>4345</v>
      </c>
      <c r="L35" s="80">
        <v>6015</v>
      </c>
      <c r="M35" s="80">
        <v>1655</v>
      </c>
      <c r="N35" s="80">
        <v>2076</v>
      </c>
      <c r="O35" s="80">
        <v>3532</v>
      </c>
      <c r="P35" s="80">
        <v>5594</v>
      </c>
      <c r="Q35" s="9">
        <v>1396.9401</v>
      </c>
      <c r="R35" s="9">
        <v>804</v>
      </c>
    </row>
    <row r="36" spans="1:28" x14ac:dyDescent="0.25">
      <c r="A36" s="57" t="s">
        <v>145</v>
      </c>
      <c r="B36" s="57" t="s">
        <v>11</v>
      </c>
      <c r="D36" s="76" t="s">
        <v>198</v>
      </c>
      <c r="E36" s="76" t="s">
        <v>197</v>
      </c>
      <c r="F36" s="132">
        <v>4409</v>
      </c>
      <c r="G36" s="132">
        <v>4439</v>
      </c>
      <c r="H36" s="80">
        <v>4850.1409999999987</v>
      </c>
      <c r="I36" s="80">
        <v>5562</v>
      </c>
      <c r="J36" s="80">
        <v>6497</v>
      </c>
      <c r="K36" s="80">
        <v>6967</v>
      </c>
      <c r="L36" s="80">
        <v>7508</v>
      </c>
      <c r="M36" s="80">
        <v>9202</v>
      </c>
      <c r="N36" s="80">
        <v>9557</v>
      </c>
      <c r="O36" s="80">
        <v>8165</v>
      </c>
      <c r="P36" s="80">
        <v>5450</v>
      </c>
      <c r="Q36" s="129">
        <v>4862.9364000000005</v>
      </c>
      <c r="R36" s="129">
        <v>4404</v>
      </c>
    </row>
    <row r="37" spans="1:28" x14ac:dyDescent="0.25">
      <c r="A37" s="57" t="s">
        <v>145</v>
      </c>
      <c r="B37" s="57" t="s">
        <v>11</v>
      </c>
      <c r="D37" s="76" t="s">
        <v>196</v>
      </c>
      <c r="E37" s="76" t="s">
        <v>195</v>
      </c>
      <c r="F37" s="132"/>
      <c r="G37" s="132"/>
      <c r="H37" s="80"/>
      <c r="I37" s="80"/>
      <c r="J37" s="80"/>
      <c r="K37" s="80"/>
      <c r="L37" s="80"/>
      <c r="M37" s="80"/>
      <c r="N37" s="80"/>
      <c r="O37" s="80"/>
      <c r="P37" s="80"/>
      <c r="Q37" s="129">
        <v>321.92379999999997</v>
      </c>
      <c r="R37" s="129">
        <v>159</v>
      </c>
    </row>
    <row r="38" spans="1:28" ht="27.6" x14ac:dyDescent="0.25">
      <c r="A38" s="57" t="s">
        <v>145</v>
      </c>
      <c r="B38" s="57" t="s">
        <v>11</v>
      </c>
      <c r="D38" s="79" t="s">
        <v>194</v>
      </c>
      <c r="E38" s="79" t="s">
        <v>193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0">
        <v>915</v>
      </c>
      <c r="P38" s="130"/>
      <c r="Q38" s="129"/>
      <c r="R38" s="129"/>
      <c r="S38" s="128"/>
      <c r="T38" s="128"/>
      <c r="U38" s="128"/>
      <c r="V38" s="127"/>
      <c r="W38" s="127"/>
      <c r="X38" s="127"/>
      <c r="Y38" s="127"/>
      <c r="Z38" s="127"/>
      <c r="AA38" s="127"/>
      <c r="AB38" s="127"/>
    </row>
    <row r="39" spans="1:28" x14ac:dyDescent="0.25">
      <c r="A39" s="22" t="s">
        <v>158</v>
      </c>
      <c r="B39" s="22" t="s">
        <v>11</v>
      </c>
      <c r="D39" s="55" t="s">
        <v>192</v>
      </c>
      <c r="E39" s="55" t="s">
        <v>191</v>
      </c>
      <c r="F39" s="125">
        <v>12949</v>
      </c>
      <c r="G39" s="125">
        <v>13458.780000000002</v>
      </c>
      <c r="H39" s="83">
        <v>7896.0679999999984</v>
      </c>
      <c r="I39" s="83">
        <v>7799</v>
      </c>
      <c r="J39" s="83">
        <v>8521</v>
      </c>
      <c r="K39" s="83">
        <v>11312</v>
      </c>
      <c r="L39" s="83">
        <v>13523</v>
      </c>
      <c r="M39" s="83">
        <v>10857</v>
      </c>
      <c r="N39" s="83">
        <v>11633</v>
      </c>
      <c r="O39" s="83">
        <v>12612</v>
      </c>
      <c r="P39" s="83">
        <v>11044</v>
      </c>
      <c r="Q39" s="126">
        <v>6581.8002999999999</v>
      </c>
      <c r="R39" s="126">
        <v>5367</v>
      </c>
    </row>
    <row r="40" spans="1:28" x14ac:dyDescent="0.25">
      <c r="A40" s="22" t="s">
        <v>158</v>
      </c>
      <c r="B40" s="22" t="s">
        <v>11</v>
      </c>
      <c r="C40" s="67"/>
      <c r="D40" s="55" t="s">
        <v>190</v>
      </c>
      <c r="E40" s="55" t="s">
        <v>189</v>
      </c>
      <c r="F40" s="125">
        <v>14283.084000000001</v>
      </c>
      <c r="G40" s="125">
        <v>15400.422000000002</v>
      </c>
      <c r="H40" s="83">
        <v>10773.294999999998</v>
      </c>
      <c r="I40" s="83">
        <v>11117</v>
      </c>
      <c r="J40" s="83">
        <v>13074</v>
      </c>
      <c r="K40" s="83">
        <v>13713</v>
      </c>
      <c r="L40" s="83">
        <v>15947</v>
      </c>
      <c r="M40" s="83">
        <v>14952</v>
      </c>
      <c r="N40" s="83">
        <v>15389</v>
      </c>
      <c r="O40" s="83">
        <v>17595</v>
      </c>
      <c r="P40" s="83">
        <v>12496</v>
      </c>
      <c r="Q40" s="124">
        <v>10065.1381</v>
      </c>
      <c r="R40" s="124">
        <v>8697</v>
      </c>
    </row>
    <row r="41" spans="1:28" x14ac:dyDescent="0.25">
      <c r="A41" s="22" t="s">
        <v>188</v>
      </c>
      <c r="B41" s="22" t="s">
        <v>11</v>
      </c>
      <c r="C41" s="67"/>
      <c r="D41" s="55" t="s">
        <v>187</v>
      </c>
      <c r="E41" s="55" t="s">
        <v>186</v>
      </c>
      <c r="F41" s="125">
        <v>14829</v>
      </c>
      <c r="G41" s="125">
        <v>15738.572000000002</v>
      </c>
      <c r="H41" s="83">
        <v>15505.520999999997</v>
      </c>
      <c r="I41" s="83">
        <v>16770</v>
      </c>
      <c r="J41" s="83">
        <v>19713</v>
      </c>
      <c r="K41" s="83">
        <v>21074</v>
      </c>
      <c r="L41" s="83">
        <v>23487</v>
      </c>
      <c r="M41" s="83">
        <v>22874</v>
      </c>
      <c r="N41" s="83">
        <v>23711</v>
      </c>
      <c r="O41" s="83">
        <v>25579</v>
      </c>
      <c r="P41" s="83">
        <v>19097</v>
      </c>
      <c r="Q41" s="124">
        <v>17254.4529</v>
      </c>
      <c r="R41" s="124">
        <v>15647</v>
      </c>
    </row>
  </sheetData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485C-628C-4786-933E-E5EE3E59569F}">
  <dimension ref="A1:R36"/>
  <sheetViews>
    <sheetView topLeftCell="E1" zoomScale="79" workbookViewId="0">
      <selection activeCell="P27" sqref="P27"/>
    </sheetView>
  </sheetViews>
  <sheetFormatPr defaultColWidth="9.109375" defaultRowHeight="13.8" outlineLevelCol="1" x14ac:dyDescent="0.25"/>
  <cols>
    <col min="1" max="1" width="11.109375" style="77" hidden="1" customWidth="1" outlineLevel="1"/>
    <col min="2" max="2" width="7.6640625" style="57" hidden="1" customWidth="1" outlineLevel="1"/>
    <col min="3" max="3" width="12.109375" style="56" hidden="1" customWidth="1" outlineLevel="1"/>
    <col min="4" max="4" width="67" style="76" hidden="1" customWidth="1" outlineLevel="1"/>
    <col min="5" max="5" width="66" style="76" bestFit="1" customWidth="1" collapsed="1"/>
    <col min="6" max="8" width="12.33203125" style="11" hidden="1" customWidth="1"/>
    <col min="9" max="9" width="12.5546875" style="11" hidden="1" customWidth="1"/>
    <col min="10" max="10" width="11.33203125" style="11" hidden="1" customWidth="1"/>
    <col min="11" max="13" width="11.33203125" style="11" customWidth="1"/>
    <col min="14" max="14" width="9.109375" style="11"/>
    <col min="15" max="15" width="9.109375" style="11" customWidth="1"/>
    <col min="16" max="16384" width="9.109375" style="11"/>
  </cols>
  <sheetData>
    <row r="1" spans="1:18" x14ac:dyDescent="0.25">
      <c r="A1" s="123">
        <f>'Incomestatement-Y'!$A$1</f>
        <v>45322</v>
      </c>
      <c r="B1" s="57" t="s">
        <v>139</v>
      </c>
      <c r="D1" s="74" t="s">
        <v>138</v>
      </c>
      <c r="E1" s="74" t="s">
        <v>138</v>
      </c>
    </row>
    <row r="2" spans="1:18" x14ac:dyDescent="0.25">
      <c r="B2" s="57" t="s">
        <v>137</v>
      </c>
      <c r="D2" s="72">
        <f>A1</f>
        <v>45322</v>
      </c>
      <c r="E2" s="71">
        <f>A1</f>
        <v>45322</v>
      </c>
    </row>
    <row r="3" spans="1:18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18" x14ac:dyDescent="0.25">
      <c r="A4" s="57" t="s">
        <v>132</v>
      </c>
      <c r="B4" s="57" t="s">
        <v>131</v>
      </c>
      <c r="C4" s="67"/>
      <c r="D4" s="121" t="s">
        <v>292</v>
      </c>
      <c r="E4" s="121" t="s">
        <v>291</v>
      </c>
    </row>
    <row r="5" spans="1:18" x14ac:dyDescent="0.25">
      <c r="A5" s="57"/>
      <c r="B5" s="57" t="s">
        <v>128</v>
      </c>
      <c r="C5" s="56" t="s">
        <v>10</v>
      </c>
      <c r="D5" s="64"/>
      <c r="E5" s="64"/>
    </row>
    <row r="6" spans="1:18" x14ac:dyDescent="0.25">
      <c r="A6" s="63" t="s">
        <v>33</v>
      </c>
      <c r="B6" s="63" t="s">
        <v>127</v>
      </c>
      <c r="C6" s="62"/>
      <c r="D6" s="61" t="s">
        <v>126</v>
      </c>
      <c r="E6" s="61" t="s">
        <v>125</v>
      </c>
      <c r="F6" s="120">
        <v>2013</v>
      </c>
      <c r="G6" s="120">
        <v>2014</v>
      </c>
      <c r="H6" s="120">
        <v>2015</v>
      </c>
      <c r="I6" s="19">
        <v>2016</v>
      </c>
      <c r="J6" s="19">
        <v>2017</v>
      </c>
      <c r="K6" s="19">
        <v>2018</v>
      </c>
      <c r="L6" s="19">
        <v>2019</v>
      </c>
      <c r="M6" s="19">
        <v>2020</v>
      </c>
      <c r="N6" s="19">
        <v>2021</v>
      </c>
      <c r="O6" s="19">
        <v>2022</v>
      </c>
      <c r="P6" s="19">
        <v>2023</v>
      </c>
      <c r="Q6" s="19">
        <v>2024</v>
      </c>
      <c r="R6" s="19">
        <v>2025</v>
      </c>
    </row>
    <row r="7" spans="1:18" x14ac:dyDescent="0.25">
      <c r="A7" s="57" t="s">
        <v>108</v>
      </c>
      <c r="D7" s="55"/>
      <c r="E7" s="55"/>
      <c r="F7" s="137"/>
      <c r="G7" s="137"/>
      <c r="H7" s="137"/>
      <c r="I7" s="31"/>
      <c r="J7" s="31"/>
      <c r="K7" s="31"/>
      <c r="L7" s="31"/>
      <c r="M7" s="31"/>
      <c r="N7" s="31"/>
      <c r="O7" s="31"/>
      <c r="P7" s="31"/>
      <c r="Q7" s="31"/>
    </row>
    <row r="8" spans="1:18" s="31" customFormat="1" x14ac:dyDescent="0.25">
      <c r="A8" s="22" t="s">
        <v>89</v>
      </c>
      <c r="B8" s="22"/>
      <c r="C8" s="67"/>
      <c r="D8" s="55" t="s">
        <v>290</v>
      </c>
      <c r="E8" s="55" t="s">
        <v>289</v>
      </c>
      <c r="F8" s="83"/>
      <c r="G8" s="83"/>
      <c r="H8" s="83"/>
    </row>
    <row r="9" spans="1:18" ht="14.4" x14ac:dyDescent="0.3">
      <c r="A9" s="57" t="s">
        <v>145</v>
      </c>
      <c r="B9" s="57" t="s">
        <v>11</v>
      </c>
      <c r="D9" s="76" t="s">
        <v>288</v>
      </c>
      <c r="E9" s="76" t="s">
        <v>287</v>
      </c>
      <c r="F9" s="80">
        <v>266.9070000000001</v>
      </c>
      <c r="G9" s="80">
        <v>552.73000000000047</v>
      </c>
      <c r="H9" s="80">
        <v>1032.826</v>
      </c>
      <c r="I9" s="80">
        <v>1283</v>
      </c>
      <c r="J9" s="80">
        <v>1721</v>
      </c>
      <c r="K9" s="80">
        <v>1513</v>
      </c>
      <c r="L9" s="80">
        <v>834</v>
      </c>
      <c r="M9" s="80">
        <v>999</v>
      </c>
      <c r="N9" s="80">
        <v>1020</v>
      </c>
      <c r="O9" s="80">
        <v>-92</v>
      </c>
      <c r="P9" s="80">
        <v>-1297</v>
      </c>
      <c r="Q9" s="80">
        <v>-501</v>
      </c>
      <c r="R9" s="11">
        <v>-67</v>
      </c>
    </row>
    <row r="10" spans="1:18" x14ac:dyDescent="0.25">
      <c r="A10" s="57" t="s">
        <v>145</v>
      </c>
      <c r="B10" s="57" t="s">
        <v>11</v>
      </c>
      <c r="C10" s="67"/>
      <c r="D10" s="76" t="s">
        <v>286</v>
      </c>
      <c r="E10" s="76" t="s">
        <v>285</v>
      </c>
      <c r="F10" s="80">
        <v>26.655391199999997</v>
      </c>
      <c r="G10" s="80">
        <v>48</v>
      </c>
      <c r="H10" s="80">
        <v>51.591000000000001</v>
      </c>
      <c r="I10" s="80">
        <v>2</v>
      </c>
      <c r="J10" s="80">
        <v>-52</v>
      </c>
      <c r="K10" s="80">
        <v>-60</v>
      </c>
      <c r="L10" s="80">
        <v>275</v>
      </c>
      <c r="M10" s="80">
        <v>579</v>
      </c>
      <c r="N10" s="80">
        <v>236</v>
      </c>
      <c r="O10" s="80">
        <v>768</v>
      </c>
      <c r="P10" s="80">
        <v>1665</v>
      </c>
      <c r="Q10" s="80">
        <v>-258</v>
      </c>
      <c r="R10" s="11">
        <v>276</v>
      </c>
    </row>
    <row r="11" spans="1:18" x14ac:dyDescent="0.25">
      <c r="A11" s="57" t="s">
        <v>145</v>
      </c>
      <c r="B11" s="57" t="s">
        <v>11</v>
      </c>
      <c r="D11" s="76" t="s">
        <v>284</v>
      </c>
      <c r="E11" s="79" t="s">
        <v>283</v>
      </c>
      <c r="F11" s="80">
        <v>-126.90692585000006</v>
      </c>
      <c r="G11" s="80">
        <v>-90.811000000000064</v>
      </c>
      <c r="H11" s="80">
        <v>-125.30500000000001</v>
      </c>
      <c r="I11" s="80">
        <v>-197</v>
      </c>
      <c r="J11" s="80">
        <v>-206</v>
      </c>
      <c r="K11" s="80">
        <v>-75</v>
      </c>
      <c r="L11" s="80">
        <v>-337</v>
      </c>
      <c r="M11" s="80">
        <v>-184</v>
      </c>
      <c r="N11" s="80">
        <v>-265</v>
      </c>
      <c r="O11" s="80">
        <v>-149</v>
      </c>
      <c r="P11" s="80">
        <v>-139</v>
      </c>
      <c r="Q11" s="80">
        <v>-159</v>
      </c>
      <c r="R11" s="11">
        <v>-8</v>
      </c>
    </row>
    <row r="12" spans="1:18" s="31" customFormat="1" ht="27.6" x14ac:dyDescent="0.25">
      <c r="A12" s="22" t="s">
        <v>158</v>
      </c>
      <c r="B12" s="22" t="s">
        <v>11</v>
      </c>
      <c r="C12" s="67"/>
      <c r="D12" s="109" t="s">
        <v>282</v>
      </c>
      <c r="E12" s="55" t="s">
        <v>281</v>
      </c>
      <c r="F12" s="83">
        <v>166.65546535000004</v>
      </c>
      <c r="G12" s="83">
        <v>509.64958660000048</v>
      </c>
      <c r="H12" s="83">
        <v>959.11199999999985</v>
      </c>
      <c r="I12" s="83">
        <v>1087</v>
      </c>
      <c r="J12" s="83">
        <v>1462</v>
      </c>
      <c r="K12" s="83">
        <v>1379</v>
      </c>
      <c r="L12" s="83">
        <v>772</v>
      </c>
      <c r="M12" s="83">
        <v>1394</v>
      </c>
      <c r="N12" s="83">
        <v>991</v>
      </c>
      <c r="O12" s="83">
        <v>527</v>
      </c>
      <c r="P12" s="83">
        <v>229</v>
      </c>
      <c r="Q12" s="83">
        <v>-918</v>
      </c>
      <c r="R12" s="31">
        <v>201</v>
      </c>
    </row>
    <row r="13" spans="1:18" x14ac:dyDescent="0.25">
      <c r="A13" s="57" t="s">
        <v>108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</row>
    <row r="14" spans="1:18" s="31" customFormat="1" x14ac:dyDescent="0.25">
      <c r="A14" s="22" t="s">
        <v>89</v>
      </c>
      <c r="B14" s="22"/>
      <c r="C14" s="67"/>
      <c r="D14" s="55" t="s">
        <v>280</v>
      </c>
      <c r="E14" s="55" t="s">
        <v>272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8" x14ac:dyDescent="0.25">
      <c r="A15" s="57" t="s">
        <v>145</v>
      </c>
      <c r="B15" s="57" t="s">
        <v>11</v>
      </c>
      <c r="D15" s="76" t="s">
        <v>279</v>
      </c>
      <c r="E15" s="76" t="s">
        <v>278</v>
      </c>
      <c r="F15" s="80">
        <v>7209.6040000000039</v>
      </c>
      <c r="G15" s="80">
        <v>8840.4670000000078</v>
      </c>
      <c r="H15" s="80">
        <v>10075.308999999999</v>
      </c>
      <c r="I15" s="80">
        <v>10807</v>
      </c>
      <c r="J15" s="80">
        <v>11940</v>
      </c>
      <c r="K15" s="80">
        <v>11082</v>
      </c>
      <c r="L15" s="80">
        <v>12902</v>
      </c>
      <c r="M15" s="80">
        <v>14521</v>
      </c>
      <c r="N15" s="80">
        <v>12910</v>
      </c>
      <c r="O15" s="80">
        <v>13312</v>
      </c>
      <c r="P15" s="80">
        <v>11293</v>
      </c>
      <c r="Q15" s="80">
        <v>6943</v>
      </c>
      <c r="R15" s="11">
        <v>6492</v>
      </c>
    </row>
    <row r="16" spans="1:18" x14ac:dyDescent="0.25">
      <c r="A16" s="57" t="s">
        <v>145</v>
      </c>
      <c r="B16" s="57" t="s">
        <v>11</v>
      </c>
      <c r="C16" s="67"/>
      <c r="D16" s="76" t="s">
        <v>277</v>
      </c>
      <c r="E16" s="76" t="s">
        <v>276</v>
      </c>
      <c r="F16" s="80">
        <v>-7958.858707430004</v>
      </c>
      <c r="G16" s="80">
        <v>-9693.7550000000083</v>
      </c>
      <c r="H16" s="80">
        <v>-9841.8690000000006</v>
      </c>
      <c r="I16" s="80">
        <v>-11538</v>
      </c>
      <c r="J16" s="80">
        <v>-14210</v>
      </c>
      <c r="K16" s="80">
        <v>-13445</v>
      </c>
      <c r="L16" s="80">
        <v>-13919</v>
      </c>
      <c r="M16" s="80">
        <v>-14179</v>
      </c>
      <c r="N16" s="80">
        <v>-13270</v>
      </c>
      <c r="O16" s="80">
        <v>-16037</v>
      </c>
      <c r="P16" s="80">
        <v>-8099</v>
      </c>
      <c r="Q16" s="80">
        <v>-4815</v>
      </c>
      <c r="R16" s="11">
        <v>-6149</v>
      </c>
    </row>
    <row r="17" spans="1:18" x14ac:dyDescent="0.25">
      <c r="A17" s="57" t="s">
        <v>145</v>
      </c>
      <c r="B17" s="57" t="s">
        <v>11</v>
      </c>
      <c r="C17" s="67"/>
      <c r="D17" s="76" t="s">
        <v>275</v>
      </c>
      <c r="E17" s="76" t="s">
        <v>274</v>
      </c>
      <c r="F17" s="80">
        <v>911.05929731999959</v>
      </c>
      <c r="G17" s="80">
        <v>250</v>
      </c>
      <c r="H17" s="80">
        <v>257.58200000000215</v>
      </c>
      <c r="I17" s="80">
        <v>352</v>
      </c>
      <c r="J17" s="80">
        <v>893</v>
      </c>
      <c r="K17" s="80">
        <v>354</v>
      </c>
      <c r="L17" s="80">
        <v>624</v>
      </c>
      <c r="M17" s="80">
        <v>2054</v>
      </c>
      <c r="N17" s="80">
        <v>88</v>
      </c>
      <c r="O17" s="80">
        <v>-1045</v>
      </c>
      <c r="P17" s="80">
        <v>-3760</v>
      </c>
      <c r="Q17" s="80">
        <f>-39-605</f>
        <v>-644</v>
      </c>
      <c r="R17" s="11">
        <f>-311+158</f>
        <v>-153</v>
      </c>
    </row>
    <row r="18" spans="1:18" s="31" customFormat="1" x14ac:dyDescent="0.25">
      <c r="A18" s="22" t="s">
        <v>158</v>
      </c>
      <c r="B18" s="22" t="s">
        <v>11</v>
      </c>
      <c r="C18" s="67"/>
      <c r="D18" s="55" t="s">
        <v>273</v>
      </c>
      <c r="E18" s="55" t="s">
        <v>272</v>
      </c>
      <c r="F18" s="83">
        <v>161.80458988999953</v>
      </c>
      <c r="G18" s="83">
        <v>-603.28800000000047</v>
      </c>
      <c r="H18" s="83">
        <v>491.02200000000084</v>
      </c>
      <c r="I18" s="83">
        <v>-379</v>
      </c>
      <c r="J18" s="83">
        <v>-1377</v>
      </c>
      <c r="K18" s="83">
        <v>-2009</v>
      </c>
      <c r="L18" s="83">
        <v>-393</v>
      </c>
      <c r="M18" s="83">
        <v>2396</v>
      </c>
      <c r="N18" s="83">
        <v>-272</v>
      </c>
      <c r="O18" s="83">
        <v>-3769</v>
      </c>
      <c r="P18" s="83">
        <v>-567</v>
      </c>
      <c r="Q18" s="83">
        <v>1484</v>
      </c>
      <c r="R18" s="31">
        <v>189</v>
      </c>
    </row>
    <row r="19" spans="1:18" x14ac:dyDescent="0.25">
      <c r="A19" s="57" t="s">
        <v>108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</row>
    <row r="20" spans="1:18" s="31" customFormat="1" x14ac:dyDescent="0.25">
      <c r="A20" s="57" t="s">
        <v>158</v>
      </c>
      <c r="B20" s="22" t="s">
        <v>11</v>
      </c>
      <c r="C20" s="67"/>
      <c r="D20" s="55" t="s">
        <v>271</v>
      </c>
      <c r="E20" s="55" t="s">
        <v>270</v>
      </c>
      <c r="F20" s="83">
        <v>328.46005523999958</v>
      </c>
      <c r="G20" s="83">
        <v>-93.63841339999999</v>
      </c>
      <c r="H20" s="83">
        <v>1450.1340000000007</v>
      </c>
      <c r="I20" s="83">
        <v>708</v>
      </c>
      <c r="J20" s="83">
        <v>85</v>
      </c>
      <c r="K20" s="83">
        <v>-630</v>
      </c>
      <c r="L20" s="83">
        <v>379</v>
      </c>
      <c r="M20" s="83">
        <v>3790</v>
      </c>
      <c r="N20" s="83">
        <v>719</v>
      </c>
      <c r="O20" s="83">
        <v>-3242</v>
      </c>
      <c r="P20" s="83">
        <v>-337</v>
      </c>
      <c r="Q20" s="83">
        <v>566</v>
      </c>
      <c r="R20" s="31">
        <v>390</v>
      </c>
    </row>
    <row r="21" spans="1:18" s="31" customFormat="1" x14ac:dyDescent="0.25">
      <c r="A21" s="57" t="s">
        <v>108</v>
      </c>
      <c r="B21" s="22"/>
      <c r="C21" s="67"/>
      <c r="D21" s="55"/>
      <c r="E21" s="55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8" s="31" customFormat="1" x14ac:dyDescent="0.25">
      <c r="A22" s="22" t="s">
        <v>89</v>
      </c>
      <c r="B22" s="22"/>
      <c r="C22" s="67"/>
      <c r="D22" s="55" t="s">
        <v>269</v>
      </c>
      <c r="E22" s="55" t="s">
        <v>268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</row>
    <row r="23" spans="1:18" s="31" customFormat="1" x14ac:dyDescent="0.25">
      <c r="A23" s="57" t="s">
        <v>158</v>
      </c>
      <c r="B23" s="22" t="s">
        <v>11</v>
      </c>
      <c r="C23" s="67"/>
      <c r="D23" s="55" t="s">
        <v>267</v>
      </c>
      <c r="E23" s="55" t="s">
        <v>266</v>
      </c>
      <c r="F23" s="83">
        <v>-34.182948710000019</v>
      </c>
      <c r="G23" s="83">
        <v>-52.570000000000036</v>
      </c>
      <c r="H23" s="83">
        <v>-13.194000000000001</v>
      </c>
      <c r="I23" s="83">
        <v>-173</v>
      </c>
      <c r="J23" s="83">
        <v>-111</v>
      </c>
      <c r="K23" s="83">
        <v>-135</v>
      </c>
      <c r="L23" s="83">
        <v>-517</v>
      </c>
      <c r="M23" s="83">
        <v>-128</v>
      </c>
      <c r="N23" s="83">
        <v>-88</v>
      </c>
      <c r="O23" s="83">
        <v>-104</v>
      </c>
      <c r="P23" s="83">
        <v>1054</v>
      </c>
      <c r="Q23" s="83">
        <f>93-37</f>
        <v>56</v>
      </c>
      <c r="R23" s="31">
        <v>27</v>
      </c>
    </row>
    <row r="24" spans="1:18" s="31" customFormat="1" x14ac:dyDescent="0.25">
      <c r="A24" s="57" t="s">
        <v>108</v>
      </c>
      <c r="B24" s="22"/>
      <c r="C24" s="67"/>
      <c r="D24" s="55"/>
      <c r="E24" s="55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8" s="31" customFormat="1" x14ac:dyDescent="0.25">
      <c r="A25" s="57" t="s">
        <v>158</v>
      </c>
      <c r="B25" s="22" t="s">
        <v>11</v>
      </c>
      <c r="C25" s="67"/>
      <c r="D25" s="55" t="s">
        <v>265</v>
      </c>
      <c r="E25" s="55" t="s">
        <v>264</v>
      </c>
      <c r="F25" s="83">
        <v>295.27710652999957</v>
      </c>
      <c r="G25" s="83">
        <v>-147.20841340000004</v>
      </c>
      <c r="H25" s="83">
        <v>1436.9400000000007</v>
      </c>
      <c r="I25" s="83">
        <v>536</v>
      </c>
      <c r="J25" s="83">
        <v>-26</v>
      </c>
      <c r="K25" s="83">
        <v>-764</v>
      </c>
      <c r="L25" s="83">
        <v>-138</v>
      </c>
      <c r="M25" s="83">
        <v>3662</v>
      </c>
      <c r="N25" s="83">
        <v>631</v>
      </c>
      <c r="O25" s="83">
        <v>-3346</v>
      </c>
      <c r="P25" s="83">
        <v>716</v>
      </c>
      <c r="Q25" s="83">
        <v>621</v>
      </c>
      <c r="R25" s="31">
        <v>417</v>
      </c>
    </row>
    <row r="26" spans="1:18" s="31" customFormat="1" x14ac:dyDescent="0.25">
      <c r="A26" s="57" t="s">
        <v>108</v>
      </c>
      <c r="B26" s="57"/>
      <c r="C26" s="56"/>
      <c r="D26" s="76"/>
      <c r="E26" s="57"/>
      <c r="F26" s="140"/>
      <c r="G26" s="139"/>
      <c r="H26" s="132"/>
      <c r="I26" s="132"/>
      <c r="J26" s="132"/>
      <c r="K26" s="132"/>
      <c r="L26" s="132"/>
      <c r="M26" s="132"/>
      <c r="N26" s="132"/>
      <c r="O26" s="132"/>
      <c r="P26" s="132"/>
      <c r="Q26" s="132"/>
    </row>
    <row r="27" spans="1:18" s="31" customFormat="1" x14ac:dyDescent="0.25">
      <c r="A27" s="22" t="s">
        <v>89</v>
      </c>
      <c r="B27" s="22"/>
      <c r="C27" s="67"/>
      <c r="D27" s="55" t="s">
        <v>263</v>
      </c>
      <c r="E27" s="55" t="s">
        <v>262</v>
      </c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  <row r="28" spans="1:18" s="31" customFormat="1" x14ac:dyDescent="0.25">
      <c r="A28" s="22" t="s">
        <v>158</v>
      </c>
      <c r="B28" s="22" t="s">
        <v>11</v>
      </c>
      <c r="C28" s="67"/>
      <c r="D28" s="55" t="s">
        <v>261</v>
      </c>
      <c r="E28" s="55" t="s">
        <v>260</v>
      </c>
      <c r="F28" s="83">
        <v>-307.88444446000051</v>
      </c>
      <c r="G28" s="83">
        <v>230.7750799391473</v>
      </c>
      <c r="H28" s="83">
        <v>-1300.7079999999999</v>
      </c>
      <c r="I28" s="83">
        <v>-525</v>
      </c>
      <c r="J28" s="83">
        <v>528</v>
      </c>
      <c r="K28" s="83">
        <v>-42</v>
      </c>
      <c r="L28" s="83">
        <v>286</v>
      </c>
      <c r="M28" s="83">
        <v>-2676</v>
      </c>
      <c r="N28" s="83">
        <v>-987</v>
      </c>
      <c r="O28" s="83">
        <v>2486</v>
      </c>
      <c r="P28" s="83">
        <v>-833</v>
      </c>
      <c r="Q28" s="83">
        <v>-237</v>
      </c>
      <c r="R28" s="31">
        <v>-781</v>
      </c>
    </row>
    <row r="29" spans="1:18" s="31" customFormat="1" x14ac:dyDescent="0.25">
      <c r="A29" s="57" t="s">
        <v>108</v>
      </c>
      <c r="B29" s="57"/>
      <c r="C29" s="56"/>
      <c r="D29" s="76"/>
      <c r="E29" s="57"/>
      <c r="F29" s="140"/>
      <c r="G29" s="139"/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  <row r="30" spans="1:18" s="31" customFormat="1" x14ac:dyDescent="0.25">
      <c r="A30" s="22" t="s">
        <v>158</v>
      </c>
      <c r="B30" s="110" t="s">
        <v>177</v>
      </c>
      <c r="C30" s="67"/>
      <c r="D30" s="55" t="s">
        <v>259</v>
      </c>
      <c r="E30" s="55" t="s">
        <v>258</v>
      </c>
      <c r="F30" s="83">
        <v>-12.607337930000938</v>
      </c>
      <c r="G30" s="83">
        <v>83.566666539147263</v>
      </c>
      <c r="H30" s="83">
        <v>136.23200000000088</v>
      </c>
      <c r="I30" s="83">
        <v>10</v>
      </c>
      <c r="J30" s="83">
        <v>502</v>
      </c>
      <c r="K30" s="83">
        <v>-806</v>
      </c>
      <c r="L30" s="83">
        <v>148</v>
      </c>
      <c r="M30" s="83">
        <v>986</v>
      </c>
      <c r="N30" s="83">
        <v>-356</v>
      </c>
      <c r="O30" s="83">
        <v>-860</v>
      </c>
      <c r="P30" s="83">
        <v>-117</v>
      </c>
      <c r="Q30" s="83">
        <v>384</v>
      </c>
      <c r="R30" s="31">
        <v>-364</v>
      </c>
    </row>
    <row r="31" spans="1:18" s="31" customFormat="1" x14ac:dyDescent="0.25">
      <c r="A31" s="57" t="s">
        <v>108</v>
      </c>
      <c r="B31" s="57"/>
      <c r="C31" s="67"/>
      <c r="D31" s="55"/>
      <c r="E31" s="55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8" s="31" customFormat="1" x14ac:dyDescent="0.25">
      <c r="A32" s="57" t="s">
        <v>145</v>
      </c>
      <c r="B32" s="22" t="s">
        <v>11</v>
      </c>
      <c r="C32" s="67"/>
      <c r="D32" s="76" t="s">
        <v>257</v>
      </c>
      <c r="E32" s="76" t="s">
        <v>256</v>
      </c>
      <c r="F32" s="80">
        <v>404.23460193000022</v>
      </c>
      <c r="G32" s="80">
        <v>390.71826399999929</v>
      </c>
      <c r="H32" s="80">
        <v>462.76800000000003</v>
      </c>
      <c r="I32" s="80">
        <v>585</v>
      </c>
      <c r="J32" s="80">
        <v>619</v>
      </c>
      <c r="K32" s="80">
        <v>1122</v>
      </c>
      <c r="L32" s="80">
        <v>325</v>
      </c>
      <c r="M32" s="80">
        <v>499</v>
      </c>
      <c r="N32" s="80">
        <v>1387</v>
      </c>
      <c r="O32" s="80">
        <v>1066</v>
      </c>
      <c r="P32" s="80">
        <v>303</v>
      </c>
      <c r="Q32" s="80">
        <v>180</v>
      </c>
      <c r="R32" s="31">
        <v>593</v>
      </c>
    </row>
    <row r="33" spans="1:18" s="31" customFormat="1" x14ac:dyDescent="0.25">
      <c r="A33" s="57" t="s">
        <v>145</v>
      </c>
      <c r="B33" s="22" t="s">
        <v>11</v>
      </c>
      <c r="C33" s="67"/>
      <c r="D33" s="76" t="s">
        <v>255</v>
      </c>
      <c r="E33" s="76" t="s">
        <v>254</v>
      </c>
      <c r="F33" s="80">
        <v>9.1000000000000053E-2</v>
      </c>
      <c r="G33" s="80">
        <v>-12.199000000000007</v>
      </c>
      <c r="H33" s="80">
        <v>-13.882999999999999</v>
      </c>
      <c r="I33" s="80">
        <v>23</v>
      </c>
      <c r="J33" s="80">
        <v>1</v>
      </c>
      <c r="K33" s="80">
        <v>10</v>
      </c>
      <c r="L33" s="80">
        <v>26</v>
      </c>
      <c r="M33" s="80">
        <v>-98</v>
      </c>
      <c r="N33" s="80">
        <v>35</v>
      </c>
      <c r="O33" s="80">
        <v>97</v>
      </c>
      <c r="P33" s="80">
        <v>-6</v>
      </c>
      <c r="Q33" s="80">
        <v>29</v>
      </c>
      <c r="R33" s="31">
        <v>-9</v>
      </c>
    </row>
    <row r="34" spans="1:18" s="31" customFormat="1" x14ac:dyDescent="0.25">
      <c r="A34" s="22" t="s">
        <v>188</v>
      </c>
      <c r="B34" s="22" t="s">
        <v>11</v>
      </c>
      <c r="C34" s="67"/>
      <c r="D34" s="55" t="s">
        <v>253</v>
      </c>
      <c r="E34" s="55" t="s">
        <v>252</v>
      </c>
      <c r="F34" s="83">
        <v>390.71826399999929</v>
      </c>
      <c r="G34" s="83">
        <v>463.08593053914655</v>
      </c>
      <c r="H34" s="83">
        <v>585.11700000000087</v>
      </c>
      <c r="I34" s="83">
        <v>619</v>
      </c>
      <c r="J34" s="83">
        <v>1122</v>
      </c>
      <c r="K34" s="83">
        <v>325</v>
      </c>
      <c r="L34" s="83">
        <v>499</v>
      </c>
      <c r="M34" s="83">
        <v>1387</v>
      </c>
      <c r="N34" s="83">
        <v>1066</v>
      </c>
      <c r="O34" s="83">
        <v>303</v>
      </c>
      <c r="P34" s="83">
        <v>180</v>
      </c>
      <c r="Q34" s="83">
        <v>593</v>
      </c>
      <c r="R34" s="31">
        <v>220</v>
      </c>
    </row>
    <row r="35" spans="1:18" x14ac:dyDescent="0.25">
      <c r="A35" s="57" t="s">
        <v>108</v>
      </c>
    </row>
    <row r="36" spans="1:18" ht="43.2" x14ac:dyDescent="0.3">
      <c r="A36" s="138" t="s">
        <v>142</v>
      </c>
      <c r="D36" s="81" t="s">
        <v>251</v>
      </c>
      <c r="E36" s="81" t="s">
        <v>250</v>
      </c>
    </row>
  </sheetData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A09F-94A2-44D9-A88B-0924392A9864}">
  <sheetPr>
    <pageSetUpPr fitToPage="1"/>
  </sheetPr>
  <dimension ref="A1:H28"/>
  <sheetViews>
    <sheetView topLeftCell="E5" zoomScale="116" zoomScaleNormal="160" workbookViewId="0">
      <selection activeCell="P27" sqref="P27"/>
    </sheetView>
  </sheetViews>
  <sheetFormatPr defaultColWidth="9.109375" defaultRowHeight="13.8" outlineLevelCol="1" x14ac:dyDescent="0.25"/>
  <cols>
    <col min="1" max="1" width="16.109375" style="77" hidden="1" customWidth="1" outlineLevel="1"/>
    <col min="2" max="2" width="8.5546875" style="57" hidden="1" customWidth="1" outlineLevel="1"/>
    <col min="3" max="3" width="7" style="56" hidden="1" customWidth="1" outlineLevel="1"/>
    <col min="4" max="4" width="48.6640625" style="76" hidden="1" customWidth="1" outlineLevel="1"/>
    <col min="5" max="5" width="47.6640625" style="76" customWidth="1" collapsed="1"/>
    <col min="6" max="16384" width="9.109375" style="11"/>
  </cols>
  <sheetData>
    <row r="1" spans="1:8" x14ac:dyDescent="0.25">
      <c r="A1" s="75">
        <f>'Incomestatement_IFRS-Q'!A1</f>
        <v>46057</v>
      </c>
      <c r="B1" s="57" t="s">
        <v>139</v>
      </c>
      <c r="D1" s="74" t="s">
        <v>138</v>
      </c>
      <c r="E1" s="74" t="s">
        <v>138</v>
      </c>
    </row>
    <row r="2" spans="1:8" x14ac:dyDescent="0.25">
      <c r="B2" s="57" t="s">
        <v>137</v>
      </c>
      <c r="D2" s="72">
        <f>A1</f>
        <v>46057</v>
      </c>
      <c r="E2" s="71">
        <f>A1</f>
        <v>46057</v>
      </c>
    </row>
    <row r="3" spans="1:8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8" x14ac:dyDescent="0.25">
      <c r="A4" s="57" t="s">
        <v>132</v>
      </c>
      <c r="B4" s="57" t="s">
        <v>131</v>
      </c>
      <c r="C4" s="67"/>
      <c r="D4" s="121" t="s">
        <v>294</v>
      </c>
      <c r="E4" s="121" t="s">
        <v>319</v>
      </c>
    </row>
    <row r="5" spans="1:8" x14ac:dyDescent="0.25">
      <c r="A5" s="57"/>
      <c r="B5" s="57" t="s">
        <v>128</v>
      </c>
      <c r="C5" s="56" t="s">
        <v>10</v>
      </c>
      <c r="D5" s="64"/>
      <c r="E5" s="64"/>
    </row>
    <row r="6" spans="1:8" x14ac:dyDescent="0.25">
      <c r="A6" s="63" t="s">
        <v>33</v>
      </c>
      <c r="B6" s="63" t="s">
        <v>127</v>
      </c>
      <c r="C6" s="62"/>
      <c r="D6" s="61" t="s">
        <v>126</v>
      </c>
      <c r="E6" s="61" t="s">
        <v>125</v>
      </c>
      <c r="F6" s="142">
        <v>2023</v>
      </c>
      <c r="G6" s="142">
        <v>2024</v>
      </c>
      <c r="H6" s="142">
        <v>2025</v>
      </c>
    </row>
    <row r="7" spans="1:8" x14ac:dyDescent="0.25">
      <c r="A7" s="57" t="s">
        <v>108</v>
      </c>
      <c r="D7" s="55"/>
      <c r="E7" s="55"/>
      <c r="F7" s="141"/>
      <c r="G7" s="141"/>
    </row>
    <row r="8" spans="1:8" x14ac:dyDescent="0.25">
      <c r="A8" s="57" t="s">
        <v>89</v>
      </c>
      <c r="B8" s="57" t="s">
        <v>11</v>
      </c>
      <c r="D8" s="55" t="s">
        <v>294</v>
      </c>
      <c r="E8" s="55" t="s">
        <v>293</v>
      </c>
    </row>
    <row r="9" spans="1:8" x14ac:dyDescent="0.25">
      <c r="A9" s="57" t="s">
        <v>145</v>
      </c>
      <c r="B9" s="57" t="s">
        <v>11</v>
      </c>
      <c r="D9" s="55" t="s">
        <v>318</v>
      </c>
      <c r="E9" s="55" t="s">
        <v>317</v>
      </c>
      <c r="F9" s="141">
        <v>977</v>
      </c>
      <c r="G9" s="141">
        <v>435</v>
      </c>
      <c r="H9" s="11">
        <v>634</v>
      </c>
    </row>
    <row r="10" spans="1:8" x14ac:dyDescent="0.25">
      <c r="A10" s="57" t="s">
        <v>145</v>
      </c>
      <c r="B10" s="57" t="s">
        <v>11</v>
      </c>
      <c r="D10" s="11" t="s">
        <v>316</v>
      </c>
      <c r="E10" s="11" t="s">
        <v>315</v>
      </c>
      <c r="F10" s="80">
        <v>-1279</v>
      </c>
      <c r="G10" s="80">
        <v>-267</v>
      </c>
    </row>
    <row r="11" spans="1:8" x14ac:dyDescent="0.25">
      <c r="A11" s="57"/>
      <c r="D11" s="11"/>
      <c r="E11" s="11" t="s">
        <v>314</v>
      </c>
      <c r="F11" s="80"/>
      <c r="G11" s="80">
        <v>-37</v>
      </c>
      <c r="H11" s="11">
        <v>-186</v>
      </c>
    </row>
    <row r="12" spans="1:8" s="31" customFormat="1" x14ac:dyDescent="0.25">
      <c r="A12" s="22" t="s">
        <v>158</v>
      </c>
      <c r="B12" s="22"/>
      <c r="C12" s="67"/>
      <c r="D12" s="55" t="s">
        <v>313</v>
      </c>
      <c r="E12" s="55" t="s">
        <v>313</v>
      </c>
      <c r="F12" s="31">
        <v>-302</v>
      </c>
      <c r="G12" s="31">
        <v>132</v>
      </c>
      <c r="H12" s="31">
        <v>448</v>
      </c>
    </row>
    <row r="13" spans="1:8" s="31" customFormat="1" x14ac:dyDescent="0.25">
      <c r="A13" s="57" t="s">
        <v>108</v>
      </c>
      <c r="B13" s="22"/>
      <c r="C13" s="67"/>
      <c r="D13" s="55"/>
      <c r="E13" s="55"/>
    </row>
    <row r="14" spans="1:8" x14ac:dyDescent="0.25">
      <c r="A14" s="57" t="s">
        <v>145</v>
      </c>
      <c r="B14" s="57" t="s">
        <v>11</v>
      </c>
      <c r="D14" s="76" t="s">
        <v>312</v>
      </c>
      <c r="E14" s="76" t="s">
        <v>311</v>
      </c>
      <c r="F14" s="80">
        <v>3926</v>
      </c>
      <c r="G14" s="80">
        <v>954</v>
      </c>
      <c r="H14" s="11">
        <v>277</v>
      </c>
    </row>
    <row r="15" spans="1:8" x14ac:dyDescent="0.25">
      <c r="A15" s="57" t="s">
        <v>145</v>
      </c>
      <c r="B15" s="57" t="s">
        <v>11</v>
      </c>
      <c r="C15" s="67"/>
      <c r="D15" s="76" t="s">
        <v>310</v>
      </c>
      <c r="E15" s="76" t="s">
        <v>309</v>
      </c>
      <c r="F15" s="80">
        <v>-374</v>
      </c>
      <c r="G15" s="80">
        <v>988</v>
      </c>
      <c r="H15" s="11">
        <v>819</v>
      </c>
    </row>
    <row r="16" spans="1:8" x14ac:dyDescent="0.25">
      <c r="A16" s="57" t="s">
        <v>145</v>
      </c>
      <c r="B16" s="57" t="s">
        <v>11</v>
      </c>
      <c r="D16" s="76" t="s">
        <v>308</v>
      </c>
      <c r="E16" s="76" t="s">
        <v>307</v>
      </c>
      <c r="F16" s="80">
        <v>-18</v>
      </c>
      <c r="G16" s="80">
        <v>-56</v>
      </c>
      <c r="H16" s="11">
        <v>15</v>
      </c>
    </row>
    <row r="17" spans="1:8" s="31" customFormat="1" x14ac:dyDescent="0.25">
      <c r="A17" s="22" t="s">
        <v>158</v>
      </c>
      <c r="B17" s="22" t="s">
        <v>11</v>
      </c>
      <c r="C17" s="67"/>
      <c r="D17" s="109" t="s">
        <v>306</v>
      </c>
      <c r="E17" s="55" t="s">
        <v>305</v>
      </c>
      <c r="F17" s="83">
        <f>+SUM(F14:F16)</f>
        <v>3534</v>
      </c>
      <c r="G17" s="83">
        <v>1886</v>
      </c>
      <c r="H17" s="31">
        <v>1111</v>
      </c>
    </row>
    <row r="18" spans="1:8" x14ac:dyDescent="0.25">
      <c r="A18" s="57" t="s">
        <v>108</v>
      </c>
      <c r="F18" s="80"/>
      <c r="G18" s="80"/>
    </row>
    <row r="19" spans="1:8" x14ac:dyDescent="0.25">
      <c r="A19" s="57" t="s">
        <v>145</v>
      </c>
      <c r="B19" s="57" t="s">
        <v>11</v>
      </c>
      <c r="D19" s="76" t="s">
        <v>304</v>
      </c>
      <c r="E19" s="76" t="s">
        <v>303</v>
      </c>
      <c r="F19" s="80">
        <v>70</v>
      </c>
      <c r="G19" s="80">
        <v>-19</v>
      </c>
      <c r="H19" s="11">
        <v>55</v>
      </c>
    </row>
    <row r="20" spans="1:8" x14ac:dyDescent="0.25">
      <c r="A20" s="57" t="s">
        <v>145</v>
      </c>
      <c r="B20" s="57" t="s">
        <v>11</v>
      </c>
      <c r="D20" s="76" t="s">
        <v>302</v>
      </c>
      <c r="E20" s="76" t="s">
        <v>301</v>
      </c>
      <c r="F20" s="80">
        <v>-2046</v>
      </c>
      <c r="G20" s="80">
        <v>78</v>
      </c>
      <c r="H20" s="11">
        <v>-500</v>
      </c>
    </row>
    <row r="21" spans="1:8" x14ac:dyDescent="0.25">
      <c r="A21" s="57" t="s">
        <v>145</v>
      </c>
      <c r="B21" s="57" t="s">
        <v>11</v>
      </c>
      <c r="C21" s="67"/>
      <c r="D21" s="76" t="s">
        <v>300</v>
      </c>
      <c r="E21" s="76" t="s">
        <v>299</v>
      </c>
      <c r="F21" s="80">
        <v>-281</v>
      </c>
      <c r="G21" s="80">
        <v>-45</v>
      </c>
      <c r="H21" s="11">
        <v>5</v>
      </c>
    </row>
    <row r="22" spans="1:8" x14ac:dyDescent="0.25">
      <c r="A22" s="57" t="s">
        <v>145</v>
      </c>
      <c r="B22" s="57" t="s">
        <v>11</v>
      </c>
      <c r="C22" s="67"/>
      <c r="D22" s="76" t="s">
        <v>298</v>
      </c>
      <c r="E22" s="76" t="s">
        <v>297</v>
      </c>
      <c r="F22" s="80">
        <v>-436</v>
      </c>
      <c r="G22" s="80">
        <v>-508</v>
      </c>
      <c r="H22" s="11">
        <v>-297</v>
      </c>
    </row>
    <row r="23" spans="1:8" s="31" customFormat="1" x14ac:dyDescent="0.25">
      <c r="A23" s="22" t="s">
        <v>158</v>
      </c>
      <c r="B23" s="22" t="s">
        <v>11</v>
      </c>
      <c r="C23" s="67"/>
      <c r="D23" s="55" t="s">
        <v>296</v>
      </c>
      <c r="E23" s="55" t="s">
        <v>295</v>
      </c>
      <c r="F23" s="83">
        <f>+SUM(F19:F22)-1</f>
        <v>-2694</v>
      </c>
      <c r="G23" s="83">
        <v>-494</v>
      </c>
      <c r="H23" s="31">
        <v>-736</v>
      </c>
    </row>
    <row r="24" spans="1:8" x14ac:dyDescent="0.25">
      <c r="A24" s="57" t="s">
        <v>108</v>
      </c>
      <c r="F24" s="80"/>
      <c r="G24" s="80"/>
    </row>
    <row r="25" spans="1:8" s="31" customFormat="1" x14ac:dyDescent="0.25">
      <c r="A25" s="22" t="s">
        <v>158</v>
      </c>
      <c r="B25" s="110" t="s">
        <v>177</v>
      </c>
      <c r="C25" s="67"/>
      <c r="D25" s="55" t="s">
        <v>294</v>
      </c>
      <c r="E25" s="55" t="s">
        <v>293</v>
      </c>
      <c r="F25" s="83">
        <f>+F12+F17+F23</f>
        <v>538</v>
      </c>
      <c r="G25" s="83">
        <v>1524</v>
      </c>
      <c r="H25" s="31">
        <v>823</v>
      </c>
    </row>
    <row r="26" spans="1:8" x14ac:dyDescent="0.25">
      <c r="A26" s="57"/>
    </row>
    <row r="27" spans="1:8" ht="14.4" x14ac:dyDescent="0.3">
      <c r="A27" s="138"/>
      <c r="D27" s="81"/>
      <c r="E27" s="81"/>
    </row>
    <row r="28" spans="1:8" ht="14.4" x14ac:dyDescent="0.3">
      <c r="D28" s="81"/>
      <c r="E28" s="8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70B3-B28D-454E-83AD-58B51AD442E5}">
  <sheetPr>
    <pageSetUpPr fitToPage="1"/>
  </sheetPr>
  <dimension ref="A1:J37"/>
  <sheetViews>
    <sheetView topLeftCell="E3" zoomScale="80" zoomScaleNormal="80" workbookViewId="0">
      <selection activeCell="P27" sqref="P27"/>
    </sheetView>
  </sheetViews>
  <sheetFormatPr defaultColWidth="9.109375" defaultRowHeight="13.8" outlineLevelCol="1" x14ac:dyDescent="0.25"/>
  <cols>
    <col min="1" max="1" width="11.109375" style="77" hidden="1" customWidth="1" outlineLevel="1"/>
    <col min="2" max="2" width="7.6640625" style="57" hidden="1" customWidth="1" outlineLevel="1"/>
    <col min="3" max="3" width="12.109375" style="56" hidden="1" customWidth="1" outlineLevel="1"/>
    <col min="4" max="4" width="69.44140625" style="76" hidden="1" customWidth="1" outlineLevel="1"/>
    <col min="5" max="5" width="60.44140625" style="76" customWidth="1" collapsed="1"/>
    <col min="6" max="8" width="9" style="11" customWidth="1"/>
    <col min="9" max="16384" width="9.109375" style="11"/>
  </cols>
  <sheetData>
    <row r="1" spans="1:10" x14ac:dyDescent="0.25">
      <c r="A1" s="123">
        <f>'Incomestatement-Y'!$A$1</f>
        <v>45322</v>
      </c>
      <c r="B1" s="57" t="s">
        <v>139</v>
      </c>
      <c r="D1" s="74" t="s">
        <v>138</v>
      </c>
      <c r="E1" s="74" t="s">
        <v>138</v>
      </c>
    </row>
    <row r="2" spans="1:10" x14ac:dyDescent="0.25">
      <c r="B2" s="57" t="s">
        <v>137</v>
      </c>
      <c r="D2" s="72">
        <f>A1</f>
        <v>45322</v>
      </c>
      <c r="E2" s="71">
        <f>A1</f>
        <v>45322</v>
      </c>
    </row>
    <row r="3" spans="1:10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10" x14ac:dyDescent="0.25">
      <c r="A4" s="57" t="s">
        <v>132</v>
      </c>
      <c r="B4" s="57" t="s">
        <v>131</v>
      </c>
      <c r="C4" s="67"/>
      <c r="D4" s="121" t="s">
        <v>375</v>
      </c>
      <c r="E4" s="121" t="s">
        <v>374</v>
      </c>
    </row>
    <row r="5" spans="1:10" x14ac:dyDescent="0.25">
      <c r="A5" s="57"/>
      <c r="B5" s="57" t="s">
        <v>128</v>
      </c>
      <c r="C5" s="56" t="s">
        <v>10</v>
      </c>
      <c r="D5" s="64"/>
      <c r="E5" s="64"/>
    </row>
    <row r="6" spans="1:10" x14ac:dyDescent="0.25">
      <c r="A6" s="57" t="s">
        <v>33</v>
      </c>
      <c r="B6" s="63" t="s">
        <v>127</v>
      </c>
      <c r="C6" s="62"/>
      <c r="D6" s="61" t="s">
        <v>126</v>
      </c>
      <c r="E6" s="61" t="s">
        <v>125</v>
      </c>
      <c r="F6" s="120">
        <v>2021</v>
      </c>
      <c r="G6" s="120">
        <v>2022</v>
      </c>
      <c r="H6" s="120">
        <v>2023</v>
      </c>
      <c r="I6" s="61">
        <v>2024</v>
      </c>
      <c r="J6" s="61">
        <v>2025</v>
      </c>
    </row>
    <row r="7" spans="1:10" x14ac:dyDescent="0.25">
      <c r="A7" s="57" t="s">
        <v>108</v>
      </c>
      <c r="D7" s="55"/>
      <c r="E7" s="55"/>
      <c r="F7" s="137"/>
      <c r="G7" s="137"/>
      <c r="H7" s="137"/>
    </row>
    <row r="8" spans="1:10" x14ac:dyDescent="0.25">
      <c r="A8" s="57" t="s">
        <v>89</v>
      </c>
      <c r="D8" s="55" t="s">
        <v>373</v>
      </c>
      <c r="E8" s="55" t="s">
        <v>372</v>
      </c>
      <c r="F8" s="31"/>
    </row>
    <row r="9" spans="1:10" ht="16.2" x14ac:dyDescent="0.25">
      <c r="A9" s="57" t="s">
        <v>145</v>
      </c>
      <c r="B9" s="57" t="s">
        <v>11</v>
      </c>
      <c r="C9" s="56" t="s">
        <v>18</v>
      </c>
      <c r="D9" s="76" t="s">
        <v>371</v>
      </c>
      <c r="E9" s="76" t="s">
        <v>370</v>
      </c>
      <c r="F9" s="145">
        <v>8.8000000000000007</v>
      </c>
      <c r="G9" s="145">
        <v>6.7</v>
      </c>
      <c r="H9" s="145">
        <v>4.3</v>
      </c>
      <c r="I9" s="150">
        <v>-0.3</v>
      </c>
      <c r="J9" s="150">
        <v>2.5</v>
      </c>
    </row>
    <row r="10" spans="1:10" ht="16.2" x14ac:dyDescent="0.25">
      <c r="A10" s="57" t="s">
        <v>145</v>
      </c>
      <c r="B10" s="57" t="s">
        <v>11</v>
      </c>
      <c r="C10" s="56" t="s">
        <v>340</v>
      </c>
      <c r="D10" s="76" t="s">
        <v>369</v>
      </c>
      <c r="E10" s="76" t="s">
        <v>368</v>
      </c>
      <c r="F10" s="145">
        <v>7</v>
      </c>
      <c r="G10" s="145">
        <v>4.4000000000000004</v>
      </c>
      <c r="H10" s="145">
        <v>-1.1000000000000001</v>
      </c>
      <c r="I10" s="150">
        <v>0.12260495026095049</v>
      </c>
      <c r="J10" s="150">
        <v>0.9</v>
      </c>
    </row>
    <row r="11" spans="1:10" x14ac:dyDescent="0.25">
      <c r="A11" s="57" t="s">
        <v>145</v>
      </c>
      <c r="B11" s="110" t="s">
        <v>177</v>
      </c>
      <c r="C11" s="56" t="s">
        <v>18</v>
      </c>
      <c r="D11" s="76" t="s">
        <v>367</v>
      </c>
      <c r="E11" s="76" t="s">
        <v>366</v>
      </c>
      <c r="F11" s="145">
        <v>35.1</v>
      </c>
      <c r="G11" s="145">
        <v>31.2</v>
      </c>
      <c r="H11" s="145">
        <v>34.6</v>
      </c>
      <c r="I11" s="150">
        <v>41.666406878809227</v>
      </c>
      <c r="J11" s="150">
        <v>44.4</v>
      </c>
    </row>
    <row r="12" spans="1:10" ht="16.2" x14ac:dyDescent="0.25">
      <c r="A12" s="57" t="s">
        <v>145</v>
      </c>
      <c r="B12" s="57" t="s">
        <v>11</v>
      </c>
      <c r="C12" s="56" t="s">
        <v>18</v>
      </c>
      <c r="D12" s="76" t="s">
        <v>365</v>
      </c>
      <c r="E12" s="76" t="s">
        <v>364</v>
      </c>
      <c r="F12" s="144">
        <v>10.38</v>
      </c>
      <c r="G12" s="144">
        <v>-3.6</v>
      </c>
      <c r="H12" s="144">
        <v>-18.600000000000001</v>
      </c>
      <c r="I12" s="150">
        <v>-7.3</v>
      </c>
      <c r="J12" s="150">
        <v>-1.3</v>
      </c>
    </row>
    <row r="13" spans="1:10" x14ac:dyDescent="0.25">
      <c r="A13" s="57" t="s">
        <v>145</v>
      </c>
      <c r="B13" s="57" t="s">
        <v>11</v>
      </c>
      <c r="C13" s="56" t="s">
        <v>340</v>
      </c>
      <c r="D13" s="76" t="s">
        <v>363</v>
      </c>
      <c r="E13" s="76" t="s">
        <v>362</v>
      </c>
      <c r="F13" s="145">
        <v>19.399999999999999</v>
      </c>
      <c r="G13" s="145">
        <v>28.9</v>
      </c>
      <c r="H13" s="145">
        <v>30.5</v>
      </c>
      <c r="I13" s="150">
        <v>25</v>
      </c>
      <c r="J13" s="150">
        <v>23.3</v>
      </c>
    </row>
    <row r="14" spans="1:10" x14ac:dyDescent="0.25">
      <c r="A14" s="57" t="s">
        <v>145</v>
      </c>
      <c r="B14" s="57" t="s">
        <v>11</v>
      </c>
      <c r="D14" s="76" t="s">
        <v>361</v>
      </c>
      <c r="E14" s="76" t="s">
        <v>360</v>
      </c>
      <c r="F14" s="80">
        <v>3461</v>
      </c>
      <c r="G14" s="80">
        <v>6985</v>
      </c>
      <c r="H14" s="80">
        <v>4951</v>
      </c>
      <c r="I14" s="133">
        <v>3068</v>
      </c>
      <c r="J14" s="133">
        <v>2816</v>
      </c>
    </row>
    <row r="15" spans="1:10" x14ac:dyDescent="0.25">
      <c r="A15" s="57" t="s">
        <v>145</v>
      </c>
      <c r="B15" s="57" t="s">
        <v>11</v>
      </c>
      <c r="C15" s="56" t="s">
        <v>340</v>
      </c>
      <c r="D15" s="76" t="s">
        <v>359</v>
      </c>
      <c r="E15" s="76" t="s">
        <v>358</v>
      </c>
      <c r="F15" s="145">
        <v>0.4</v>
      </c>
      <c r="G15" s="145">
        <v>0.9</v>
      </c>
      <c r="H15" s="145">
        <v>0.8</v>
      </c>
      <c r="I15" s="150">
        <v>0.4</v>
      </c>
      <c r="J15" s="150">
        <v>0.4</v>
      </c>
    </row>
    <row r="16" spans="1:10" x14ac:dyDescent="0.25">
      <c r="A16" s="57" t="s">
        <v>145</v>
      </c>
      <c r="B16" s="57" t="s">
        <v>11</v>
      </c>
      <c r="D16" s="76" t="s">
        <v>56</v>
      </c>
      <c r="E16" s="76" t="s">
        <v>55</v>
      </c>
      <c r="F16" s="80">
        <v>11970</v>
      </c>
      <c r="G16" s="80">
        <v>15109</v>
      </c>
      <c r="H16" s="80">
        <v>12422</v>
      </c>
      <c r="I16" s="133">
        <v>11499</v>
      </c>
      <c r="J16" s="133">
        <v>10589</v>
      </c>
    </row>
    <row r="17" spans="1:10" x14ac:dyDescent="0.25">
      <c r="A17" s="57" t="s">
        <v>145</v>
      </c>
      <c r="B17" s="57" t="s">
        <v>11</v>
      </c>
      <c r="D17" s="76" t="s">
        <v>357</v>
      </c>
      <c r="E17" s="76" t="s">
        <v>356</v>
      </c>
      <c r="F17" s="80">
        <v>11982</v>
      </c>
      <c r="G17" s="80">
        <v>13727</v>
      </c>
      <c r="H17" s="80">
        <v>14707</v>
      </c>
      <c r="I17" s="133">
        <v>12394</v>
      </c>
      <c r="J17" s="133">
        <v>10950</v>
      </c>
    </row>
    <row r="18" spans="1:10" ht="16.2" x14ac:dyDescent="0.25">
      <c r="A18" s="57" t="s">
        <v>145</v>
      </c>
      <c r="B18" s="57" t="s">
        <v>11</v>
      </c>
      <c r="C18" s="56" t="s">
        <v>18</v>
      </c>
      <c r="D18" s="76" t="s">
        <v>355</v>
      </c>
      <c r="E18" s="76" t="s">
        <v>354</v>
      </c>
      <c r="F18" s="145">
        <v>1.2</v>
      </c>
      <c r="G18" s="145">
        <v>1.1000000000000001</v>
      </c>
      <c r="H18" s="145">
        <v>0.9</v>
      </c>
      <c r="I18" s="150">
        <v>0.7</v>
      </c>
      <c r="J18" s="150">
        <v>0.7</v>
      </c>
    </row>
    <row r="19" spans="1:10" ht="19.5" customHeight="1" x14ac:dyDescent="0.25">
      <c r="A19" s="57" t="s">
        <v>145</v>
      </c>
      <c r="B19" s="57" t="s">
        <v>11</v>
      </c>
      <c r="C19" s="56" t="s">
        <v>18</v>
      </c>
      <c r="D19" s="76" t="s">
        <v>353</v>
      </c>
      <c r="E19" s="76" t="s">
        <v>352</v>
      </c>
      <c r="F19" s="145">
        <v>35.6</v>
      </c>
      <c r="G19" s="145">
        <v>31.4</v>
      </c>
      <c r="H19" s="145">
        <v>34.700000000000003</v>
      </c>
      <c r="I19" s="152">
        <v>41.9</v>
      </c>
      <c r="J19" s="152">
        <v>44.6</v>
      </c>
    </row>
    <row r="20" spans="1:10" ht="16.2" x14ac:dyDescent="0.25">
      <c r="A20" s="57" t="s">
        <v>145</v>
      </c>
      <c r="B20" s="57" t="s">
        <v>11</v>
      </c>
      <c r="C20" s="56" t="s">
        <v>347</v>
      </c>
      <c r="D20" s="134" t="s">
        <v>351</v>
      </c>
      <c r="E20" s="76" t="s">
        <v>350</v>
      </c>
      <c r="F20" s="11">
        <v>2.4900000000000002</v>
      </c>
      <c r="G20" s="11">
        <v>4.21</v>
      </c>
      <c r="H20" s="11">
        <v>7.07</v>
      </c>
      <c r="I20" s="149">
        <v>7.58</v>
      </c>
      <c r="J20" s="149">
        <v>6.91</v>
      </c>
    </row>
    <row r="21" spans="1:10" ht="16.5" customHeight="1" x14ac:dyDescent="0.25">
      <c r="A21" s="57" t="s">
        <v>145</v>
      </c>
      <c r="B21" s="57" t="s">
        <v>11</v>
      </c>
      <c r="C21" s="56" t="s">
        <v>18</v>
      </c>
      <c r="D21" s="76" t="s">
        <v>349</v>
      </c>
      <c r="E21" s="76" t="s">
        <v>348</v>
      </c>
      <c r="F21" s="145">
        <v>0.2</v>
      </c>
      <c r="G21" s="145">
        <v>0.1</v>
      </c>
      <c r="H21" s="145">
        <v>0.1</v>
      </c>
      <c r="I21" s="152">
        <v>0.2</v>
      </c>
      <c r="J21" s="152">
        <v>0.5</v>
      </c>
    </row>
    <row r="22" spans="1:10" ht="16.2" x14ac:dyDescent="0.25">
      <c r="A22" s="57" t="s">
        <v>145</v>
      </c>
      <c r="B22" s="57" t="s">
        <v>11</v>
      </c>
      <c r="C22" s="56" t="s">
        <v>347</v>
      </c>
      <c r="D22" s="134" t="s">
        <v>346</v>
      </c>
      <c r="E22" s="76" t="s">
        <v>345</v>
      </c>
      <c r="F22" s="11">
        <v>1.65</v>
      </c>
      <c r="G22" s="11">
        <v>3.7</v>
      </c>
      <c r="H22" s="11">
        <v>5.58</v>
      </c>
      <c r="I22" s="149">
        <v>4.41</v>
      </c>
      <c r="J22" s="149">
        <v>5.46</v>
      </c>
    </row>
    <row r="23" spans="1:10" ht="16.2" x14ac:dyDescent="0.25">
      <c r="A23" s="57" t="s">
        <v>145</v>
      </c>
      <c r="B23" s="57" t="s">
        <v>11</v>
      </c>
      <c r="C23" s="56" t="s">
        <v>18</v>
      </c>
      <c r="D23" s="76" t="s">
        <v>344</v>
      </c>
      <c r="E23" s="76" t="s">
        <v>343</v>
      </c>
      <c r="F23" s="145">
        <v>0.2</v>
      </c>
      <c r="G23" s="145">
        <v>0.3</v>
      </c>
      <c r="H23" s="145">
        <v>0.4</v>
      </c>
      <c r="I23" s="152">
        <v>0.5</v>
      </c>
      <c r="J23" s="152">
        <v>0.3</v>
      </c>
    </row>
    <row r="24" spans="1:10" x14ac:dyDescent="0.25">
      <c r="A24" s="57" t="s">
        <v>145</v>
      </c>
      <c r="B24" s="57" t="s">
        <v>11</v>
      </c>
      <c r="D24" s="76" t="s">
        <v>342</v>
      </c>
      <c r="E24" s="76" t="s">
        <v>341</v>
      </c>
      <c r="F24" s="80">
        <v>6672</v>
      </c>
      <c r="G24" s="80">
        <v>8633</v>
      </c>
      <c r="H24" s="80">
        <v>5637</v>
      </c>
      <c r="I24" s="151">
        <v>4651</v>
      </c>
      <c r="J24" s="151">
        <v>4856</v>
      </c>
    </row>
    <row r="25" spans="1:10" x14ac:dyDescent="0.25">
      <c r="A25" s="57" t="s">
        <v>145</v>
      </c>
      <c r="B25" s="57" t="s">
        <v>11</v>
      </c>
      <c r="C25" s="56" t="s">
        <v>340</v>
      </c>
      <c r="D25" s="76" t="s">
        <v>339</v>
      </c>
      <c r="E25" s="76" t="s">
        <v>338</v>
      </c>
      <c r="F25" s="145">
        <v>2.2000000000000002</v>
      </c>
      <c r="G25" s="145">
        <v>1.2</v>
      </c>
      <c r="H25" s="145">
        <v>1.2</v>
      </c>
      <c r="I25" s="150">
        <v>1.6</v>
      </c>
      <c r="J25" s="150">
        <v>1.8</v>
      </c>
    </row>
    <row r="26" spans="1:10" x14ac:dyDescent="0.25">
      <c r="A26" s="57" t="s">
        <v>108</v>
      </c>
      <c r="F26" s="145"/>
      <c r="G26" s="145"/>
      <c r="H26" s="145"/>
      <c r="I26" s="150"/>
      <c r="J26" s="150"/>
    </row>
    <row r="27" spans="1:10" x14ac:dyDescent="0.25">
      <c r="A27" s="57" t="s">
        <v>89</v>
      </c>
      <c r="B27" s="57" t="s">
        <v>11</v>
      </c>
      <c r="D27" s="55" t="s">
        <v>337</v>
      </c>
      <c r="E27" s="55" t="s">
        <v>336</v>
      </c>
      <c r="I27" s="148"/>
      <c r="J27" s="148"/>
    </row>
    <row r="28" spans="1:10" x14ac:dyDescent="0.25">
      <c r="A28" s="57" t="s">
        <v>145</v>
      </c>
      <c r="B28" s="57" t="s">
        <v>11</v>
      </c>
      <c r="C28" s="56" t="s">
        <v>331</v>
      </c>
      <c r="D28" s="76" t="s">
        <v>150</v>
      </c>
      <c r="E28" s="76" t="s">
        <v>335</v>
      </c>
      <c r="F28" s="11">
        <v>6.35</v>
      </c>
      <c r="G28" s="11">
        <v>4.71</v>
      </c>
      <c r="H28" s="11">
        <v>-10.66</v>
      </c>
      <c r="I28" s="149">
        <v>-1.85</v>
      </c>
      <c r="J28" s="149">
        <v>-0.28000000000000003</v>
      </c>
    </row>
    <row r="29" spans="1:10" x14ac:dyDescent="0.25">
      <c r="A29" s="57" t="s">
        <v>145</v>
      </c>
      <c r="B29" s="57" t="s">
        <v>11</v>
      </c>
      <c r="C29" s="56" t="s">
        <v>331</v>
      </c>
      <c r="D29" s="76" t="s">
        <v>334</v>
      </c>
      <c r="E29" s="76" t="s">
        <v>270</v>
      </c>
      <c r="F29" s="78">
        <v>6.71</v>
      </c>
      <c r="G29" s="78">
        <v>-30.25</v>
      </c>
      <c r="H29" s="78">
        <v>-3.15</v>
      </c>
      <c r="I29" s="149">
        <v>2.02</v>
      </c>
      <c r="J29" s="149">
        <v>1.21</v>
      </c>
    </row>
    <row r="30" spans="1:10" x14ac:dyDescent="0.25">
      <c r="A30" s="57" t="s">
        <v>145</v>
      </c>
      <c r="B30" s="57" t="s">
        <v>11</v>
      </c>
      <c r="C30" s="56" t="s">
        <v>331</v>
      </c>
      <c r="D30" s="76" t="s">
        <v>333</v>
      </c>
      <c r="E30" s="76" t="s">
        <v>332</v>
      </c>
      <c r="F30" s="11">
        <v>3.5</v>
      </c>
      <c r="I30" s="148"/>
      <c r="J30" s="148"/>
    </row>
    <row r="31" spans="1:10" x14ac:dyDescent="0.25">
      <c r="A31" s="57" t="s">
        <v>145</v>
      </c>
      <c r="B31" s="57" t="s">
        <v>11</v>
      </c>
      <c r="C31" s="56" t="s">
        <v>331</v>
      </c>
      <c r="D31" s="76" t="s">
        <v>330</v>
      </c>
      <c r="E31" s="76" t="s">
        <v>329</v>
      </c>
      <c r="F31" s="78">
        <v>77.599999999999994</v>
      </c>
      <c r="G31" s="78">
        <v>74.45</v>
      </c>
      <c r="H31" s="78">
        <v>61.58</v>
      </c>
      <c r="I31" s="147">
        <v>22.36</v>
      </c>
      <c r="J31" s="147">
        <v>21.61</v>
      </c>
    </row>
    <row r="32" spans="1:10" ht="23.4" x14ac:dyDescent="0.25">
      <c r="A32" s="57" t="s">
        <v>145</v>
      </c>
      <c r="B32" s="57" t="s">
        <v>11</v>
      </c>
      <c r="C32" s="146" t="s">
        <v>328</v>
      </c>
      <c r="D32" s="76" t="s">
        <v>327</v>
      </c>
      <c r="E32" s="76" t="s">
        <v>326</v>
      </c>
      <c r="F32" s="145">
        <v>107.2</v>
      </c>
      <c r="G32" s="145">
        <v>107.2</v>
      </c>
      <c r="H32" s="145">
        <v>107.2</v>
      </c>
      <c r="I32" s="144">
        <v>279.89999999999998</v>
      </c>
      <c r="J32" s="144">
        <v>321.60000000000002</v>
      </c>
    </row>
    <row r="33" spans="1:10" x14ac:dyDescent="0.25">
      <c r="A33" s="57" t="s">
        <v>108</v>
      </c>
    </row>
    <row r="34" spans="1:10" ht="14.4" x14ac:dyDescent="0.3">
      <c r="A34" s="138" t="s">
        <v>142</v>
      </c>
      <c r="B34" s="138"/>
      <c r="C34" s="143"/>
      <c r="D34" s="81" t="s">
        <v>6</v>
      </c>
      <c r="E34" s="81" t="s">
        <v>5</v>
      </c>
    </row>
    <row r="35" spans="1:10" s="8" customFormat="1" ht="28.8" x14ac:dyDescent="0.3">
      <c r="A35" s="138" t="s">
        <v>142</v>
      </c>
      <c r="B35" s="138"/>
      <c r="C35" s="143"/>
      <c r="D35" s="81" t="s">
        <v>325</v>
      </c>
      <c r="E35" s="81" t="s">
        <v>324</v>
      </c>
      <c r="I35" s="11"/>
      <c r="J35" s="11"/>
    </row>
    <row r="36" spans="1:10" s="8" customFormat="1" ht="28.8" x14ac:dyDescent="0.3">
      <c r="A36" s="138" t="s">
        <v>142</v>
      </c>
      <c r="B36" s="138"/>
      <c r="C36" s="143"/>
      <c r="D36" s="81" t="s">
        <v>323</v>
      </c>
      <c r="E36" s="81" t="s">
        <v>322</v>
      </c>
      <c r="I36" s="11"/>
      <c r="J36" s="11"/>
    </row>
    <row r="37" spans="1:10" ht="14.4" x14ac:dyDescent="0.3">
      <c r="A37" s="138" t="s">
        <v>142</v>
      </c>
      <c r="D37" s="81" t="s">
        <v>321</v>
      </c>
      <c r="E37" s="81" t="s">
        <v>320</v>
      </c>
    </row>
  </sheetData>
  <pageMargins left="0.7" right="0.7" top="0.75" bottom="0.75" header="0.3" footer="0.3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5384-4A9D-4B4D-9553-95E8329F4527}">
  <dimension ref="A1:L222"/>
  <sheetViews>
    <sheetView topLeftCell="E192" zoomScale="70" zoomScaleNormal="85" workbookViewId="0">
      <selection activeCell="P27" sqref="P27"/>
    </sheetView>
  </sheetViews>
  <sheetFormatPr defaultColWidth="9.109375" defaultRowHeight="13.8" outlineLevelRow="1" outlineLevelCol="1" x14ac:dyDescent="0.25"/>
  <cols>
    <col min="1" max="1" width="12" style="5" hidden="1" customWidth="1" outlineLevel="1"/>
    <col min="2" max="3" width="7.33203125" style="4" hidden="1" customWidth="1" outlineLevel="1"/>
    <col min="4" max="4" width="69.44140625" style="1" hidden="1" customWidth="1" outlineLevel="1" collapsed="1"/>
    <col min="5" max="5" width="69.44140625" style="1" customWidth="1" collapsed="1"/>
    <col min="6" max="6" width="9.109375" style="153" customWidth="1"/>
    <col min="7" max="9" width="9.109375" style="1"/>
    <col min="10" max="10" width="13" style="1" bestFit="1" customWidth="1"/>
    <col min="11" max="16384" width="9.109375" style="1"/>
  </cols>
  <sheetData>
    <row r="1" spans="1:12" s="11" customFormat="1" x14ac:dyDescent="0.25">
      <c r="A1" s="123">
        <f>'Incomestatement-Y'!$A$1</f>
        <v>45322</v>
      </c>
      <c r="B1" s="12" t="s">
        <v>139</v>
      </c>
      <c r="C1" s="69"/>
      <c r="D1" s="74" t="s">
        <v>138</v>
      </c>
      <c r="E1" s="74" t="s">
        <v>138</v>
      </c>
    </row>
    <row r="2" spans="1:12" s="11" customFormat="1" x14ac:dyDescent="0.25">
      <c r="A2" s="70"/>
      <c r="B2" s="12" t="s">
        <v>137</v>
      </c>
      <c r="C2" s="69"/>
      <c r="D2" s="72">
        <f>A1</f>
        <v>45322</v>
      </c>
      <c r="E2" s="71">
        <f>A1</f>
        <v>45322</v>
      </c>
    </row>
    <row r="3" spans="1:12" s="11" customFormat="1" x14ac:dyDescent="0.25">
      <c r="A3" s="70"/>
      <c r="B3" s="12" t="s">
        <v>136</v>
      </c>
      <c r="C3" s="69" t="s">
        <v>135</v>
      </c>
      <c r="D3" s="68" t="s">
        <v>134</v>
      </c>
      <c r="E3" s="68" t="s">
        <v>133</v>
      </c>
    </row>
    <row r="4" spans="1:12" s="11" customFormat="1" x14ac:dyDescent="0.25">
      <c r="A4" s="12" t="s">
        <v>132</v>
      </c>
      <c r="B4" s="12" t="s">
        <v>131</v>
      </c>
      <c r="C4" s="170"/>
      <c r="D4" s="169" t="s">
        <v>418</v>
      </c>
      <c r="E4" s="169" t="s">
        <v>417</v>
      </c>
    </row>
    <row r="5" spans="1:12" s="11" customFormat="1" x14ac:dyDescent="0.25">
      <c r="A5" s="12"/>
      <c r="B5" s="12" t="s">
        <v>128</v>
      </c>
      <c r="C5" s="56" t="s">
        <v>10</v>
      </c>
      <c r="D5" s="64"/>
      <c r="E5" s="64"/>
    </row>
    <row r="6" spans="1:12" s="11" customFormat="1" x14ac:dyDescent="0.25">
      <c r="A6" s="57" t="s">
        <v>33</v>
      </c>
      <c r="B6" s="168" t="s">
        <v>127</v>
      </c>
      <c r="C6" s="167"/>
      <c r="D6" s="61" t="s">
        <v>126</v>
      </c>
      <c r="E6" s="61" t="s">
        <v>125</v>
      </c>
      <c r="F6" s="58">
        <v>2021</v>
      </c>
      <c r="G6" s="58">
        <v>2022</v>
      </c>
      <c r="H6" s="58">
        <v>2023</v>
      </c>
      <c r="I6" s="58">
        <v>2024</v>
      </c>
      <c r="J6" s="58">
        <v>2025</v>
      </c>
    </row>
    <row r="7" spans="1:12" s="11" customFormat="1" x14ac:dyDescent="0.25">
      <c r="A7" s="57" t="s">
        <v>108</v>
      </c>
      <c r="B7" s="12"/>
      <c r="C7" s="69"/>
      <c r="D7" s="55"/>
      <c r="E7" s="55"/>
      <c r="F7" s="52"/>
      <c r="G7" s="52"/>
      <c r="H7" s="52"/>
      <c r="I7" s="52"/>
    </row>
    <row r="8" spans="1:12" x14ac:dyDescent="0.25">
      <c r="A8" s="32" t="s">
        <v>89</v>
      </c>
      <c r="D8" s="31" t="s">
        <v>107</v>
      </c>
      <c r="E8" s="31" t="s">
        <v>106</v>
      </c>
      <c r="F8" s="1"/>
      <c r="J8" s="9"/>
    </row>
    <row r="9" spans="1:12" x14ac:dyDescent="0.25">
      <c r="A9" s="5" t="s">
        <v>12</v>
      </c>
      <c r="B9" s="12" t="s">
        <v>11</v>
      </c>
      <c r="C9" s="12" t="s">
        <v>10</v>
      </c>
      <c r="D9" s="11" t="s">
        <v>87</v>
      </c>
      <c r="E9" s="11" t="s">
        <v>86</v>
      </c>
      <c r="F9" s="51">
        <v>6331</v>
      </c>
      <c r="G9" s="51">
        <v>5626</v>
      </c>
      <c r="H9" s="51">
        <v>5849</v>
      </c>
      <c r="I9" s="51">
        <v>4723</v>
      </c>
      <c r="J9" s="51">
        <v>4105</v>
      </c>
    </row>
    <row r="10" spans="1:12" x14ac:dyDescent="0.25">
      <c r="A10" s="5" t="s">
        <v>12</v>
      </c>
      <c r="B10" s="12" t="s">
        <v>11</v>
      </c>
      <c r="C10" s="12" t="s">
        <v>10</v>
      </c>
      <c r="D10" s="11" t="s">
        <v>85</v>
      </c>
      <c r="E10" s="11" t="s">
        <v>84</v>
      </c>
      <c r="F10" s="51">
        <v>876</v>
      </c>
      <c r="G10" s="51">
        <v>2159</v>
      </c>
      <c r="H10" s="51">
        <v>1404</v>
      </c>
      <c r="I10" s="51">
        <v>773</v>
      </c>
      <c r="J10" s="51">
        <v>1133</v>
      </c>
    </row>
    <row r="11" spans="1:12" x14ac:dyDescent="0.25">
      <c r="A11" s="5" t="s">
        <v>12</v>
      </c>
      <c r="B11" s="12" t="s">
        <v>11</v>
      </c>
      <c r="C11" s="12" t="s">
        <v>10</v>
      </c>
      <c r="D11" s="11" t="s">
        <v>83</v>
      </c>
      <c r="E11" s="11" t="s">
        <v>82</v>
      </c>
      <c r="F11" s="51">
        <v>68</v>
      </c>
      <c r="G11" s="51"/>
      <c r="H11" s="51">
        <v>30</v>
      </c>
      <c r="I11" s="51">
        <v>181</v>
      </c>
      <c r="J11" s="51">
        <v>242</v>
      </c>
    </row>
    <row r="12" spans="1:12" x14ac:dyDescent="0.25">
      <c r="A12" s="5" t="s">
        <v>12</v>
      </c>
      <c r="B12" s="12" t="s">
        <v>11</v>
      </c>
      <c r="C12" s="12" t="s">
        <v>10</v>
      </c>
      <c r="D12" s="11" t="s">
        <v>81</v>
      </c>
      <c r="E12" s="11" t="s">
        <v>80</v>
      </c>
      <c r="F12" s="51"/>
      <c r="G12" s="51"/>
      <c r="H12" s="51">
        <v>1</v>
      </c>
      <c r="I12" s="51">
        <v>0</v>
      </c>
      <c r="J12" s="51">
        <v>0</v>
      </c>
    </row>
    <row r="13" spans="1:12" x14ac:dyDescent="0.25">
      <c r="A13" s="5" t="s">
        <v>12</v>
      </c>
      <c r="B13" s="12" t="s">
        <v>11</v>
      </c>
      <c r="C13" s="12" t="s">
        <v>10</v>
      </c>
      <c r="D13" s="11" t="s">
        <v>79</v>
      </c>
      <c r="E13" s="11" t="s">
        <v>78</v>
      </c>
      <c r="F13" s="7">
        <v>1210</v>
      </c>
      <c r="G13" s="7">
        <v>1213</v>
      </c>
      <c r="H13" s="7">
        <v>917</v>
      </c>
      <c r="I13" s="9">
        <v>693.35490000000004</v>
      </c>
      <c r="J13" s="9">
        <v>773</v>
      </c>
      <c r="K13" s="7"/>
      <c r="L13" s="7"/>
    </row>
    <row r="14" spans="1:12" x14ac:dyDescent="0.25">
      <c r="A14" s="5" t="s">
        <v>12</v>
      </c>
      <c r="B14" s="12" t="s">
        <v>11</v>
      </c>
      <c r="C14" s="12" t="s">
        <v>10</v>
      </c>
      <c r="D14" s="11" t="s">
        <v>77</v>
      </c>
      <c r="E14" s="11" t="s">
        <v>76</v>
      </c>
      <c r="F14" s="27">
        <v>16.600000000000001</v>
      </c>
      <c r="G14" s="27">
        <v>15.6</v>
      </c>
      <c r="H14" s="27">
        <v>12.6</v>
      </c>
      <c r="I14" s="29">
        <v>12.214667919993547</v>
      </c>
      <c r="J14" s="29">
        <v>14.1</v>
      </c>
      <c r="K14" s="7"/>
      <c r="L14" s="7"/>
    </row>
    <row r="15" spans="1:12" x14ac:dyDescent="0.25">
      <c r="A15" s="5" t="s">
        <v>12</v>
      </c>
      <c r="B15" s="12" t="s">
        <v>11</v>
      </c>
      <c r="C15" s="12" t="s">
        <v>10</v>
      </c>
      <c r="D15" s="11" t="s">
        <v>75</v>
      </c>
      <c r="E15" s="11" t="s">
        <v>74</v>
      </c>
      <c r="F15" s="7">
        <v>-296</v>
      </c>
      <c r="G15" s="7">
        <v>-309</v>
      </c>
      <c r="H15" s="7">
        <v>-289</v>
      </c>
      <c r="I15" s="7">
        <v>-263</v>
      </c>
      <c r="J15" s="7">
        <v>-226</v>
      </c>
      <c r="K15" s="7"/>
      <c r="L15" s="7"/>
    </row>
    <row r="16" spans="1:12" x14ac:dyDescent="0.25">
      <c r="A16" s="5" t="s">
        <v>12</v>
      </c>
      <c r="B16" s="12" t="s">
        <v>11</v>
      </c>
      <c r="C16" s="12" t="s">
        <v>10</v>
      </c>
      <c r="D16" s="11" t="s">
        <v>73</v>
      </c>
      <c r="E16" s="11" t="s">
        <v>72</v>
      </c>
      <c r="F16" s="51">
        <v>914</v>
      </c>
      <c r="G16" s="51">
        <v>904</v>
      </c>
      <c r="H16" s="51">
        <v>628</v>
      </c>
      <c r="I16" s="51">
        <v>431</v>
      </c>
      <c r="J16" s="51">
        <v>547</v>
      </c>
    </row>
    <row r="17" spans="1:10" x14ac:dyDescent="0.25">
      <c r="A17" s="5" t="s">
        <v>12</v>
      </c>
      <c r="B17" s="12" t="s">
        <v>102</v>
      </c>
      <c r="C17" s="12" t="s">
        <v>18</v>
      </c>
      <c r="D17" s="11" t="s">
        <v>70</v>
      </c>
      <c r="E17" s="11" t="s">
        <v>69</v>
      </c>
      <c r="F17" s="6">
        <v>12.6</v>
      </c>
      <c r="G17" s="6">
        <v>11.6</v>
      </c>
      <c r="H17" s="6">
        <v>8.6</v>
      </c>
      <c r="I17" s="6">
        <v>7.6</v>
      </c>
      <c r="J17" s="6">
        <v>10</v>
      </c>
    </row>
    <row r="18" spans="1:10" x14ac:dyDescent="0.25">
      <c r="A18" s="5" t="s">
        <v>12</v>
      </c>
      <c r="B18" s="12" t="s">
        <v>11</v>
      </c>
      <c r="C18" s="12" t="s">
        <v>10</v>
      </c>
      <c r="D18" s="11" t="s">
        <v>56</v>
      </c>
      <c r="E18" s="11" t="s">
        <v>55</v>
      </c>
      <c r="F18" s="51">
        <v>4393</v>
      </c>
      <c r="G18" s="51">
        <v>7074</v>
      </c>
      <c r="H18" s="51">
        <v>6936</v>
      </c>
      <c r="I18" s="51">
        <f>'Segments_IFRS-Q'!U18</f>
        <v>6086.8329000000003</v>
      </c>
      <c r="J18" s="51">
        <v>5016</v>
      </c>
    </row>
    <row r="19" spans="1:10" x14ac:dyDescent="0.25">
      <c r="A19" s="5" t="s">
        <v>12</v>
      </c>
      <c r="B19" s="12" t="s">
        <v>11</v>
      </c>
      <c r="C19" s="12" t="s">
        <v>18</v>
      </c>
      <c r="D19" s="11" t="s">
        <v>93</v>
      </c>
      <c r="E19" s="11" t="s">
        <v>92</v>
      </c>
      <c r="F19" s="35">
        <v>21</v>
      </c>
      <c r="G19" s="35">
        <v>15.3</v>
      </c>
      <c r="H19" s="35">
        <v>8.1999999999999993</v>
      </c>
      <c r="I19" s="35">
        <f>'Segments_IFRS-Q'!U19</f>
        <v>4.0627305076715521</v>
      </c>
    </row>
    <row r="20" spans="1:10" s="45" customFormat="1" x14ac:dyDescent="0.25">
      <c r="A20" s="5" t="s">
        <v>12</v>
      </c>
      <c r="B20" s="12" t="s">
        <v>11</v>
      </c>
      <c r="C20" s="12" t="s">
        <v>382</v>
      </c>
      <c r="D20" s="11" t="s">
        <v>51</v>
      </c>
      <c r="E20" s="11" t="s">
        <v>50</v>
      </c>
      <c r="F20" s="162">
        <v>911</v>
      </c>
      <c r="G20" s="162">
        <v>932</v>
      </c>
      <c r="H20" s="162">
        <v>836</v>
      </c>
      <c r="I20" s="162">
        <v>453</v>
      </c>
    </row>
    <row r="21" spans="1:10" s="45" customFormat="1" x14ac:dyDescent="0.25">
      <c r="A21" s="22" t="s">
        <v>33</v>
      </c>
      <c r="B21" s="22" t="s">
        <v>11</v>
      </c>
      <c r="C21" s="154"/>
      <c r="D21" s="19" t="s">
        <v>49</v>
      </c>
      <c r="E21" s="19" t="s">
        <v>48</v>
      </c>
      <c r="F21" s="25"/>
      <c r="G21" s="25"/>
      <c r="H21" s="25"/>
      <c r="I21" s="25"/>
    </row>
    <row r="22" spans="1:10" s="45" customFormat="1" x14ac:dyDescent="0.25">
      <c r="A22" s="5" t="s">
        <v>12</v>
      </c>
      <c r="B22" s="12" t="s">
        <v>11</v>
      </c>
      <c r="C22" s="12" t="s">
        <v>15</v>
      </c>
      <c r="D22" s="11" t="s">
        <v>47</v>
      </c>
      <c r="E22" s="11" t="s">
        <v>46</v>
      </c>
      <c r="F22" s="51">
        <v>9700</v>
      </c>
      <c r="G22" s="51">
        <v>9800</v>
      </c>
      <c r="H22" s="51">
        <v>9000</v>
      </c>
      <c r="I22" s="51">
        <v>7600</v>
      </c>
      <c r="J22" s="9">
        <v>7000</v>
      </c>
    </row>
    <row r="23" spans="1:10" x14ac:dyDescent="0.25">
      <c r="A23" s="5" t="s">
        <v>12</v>
      </c>
      <c r="B23" s="12" t="s">
        <v>11</v>
      </c>
      <c r="C23" s="12" t="s">
        <v>15</v>
      </c>
      <c r="D23" s="11" t="s">
        <v>45</v>
      </c>
      <c r="E23" s="11" t="s">
        <v>44</v>
      </c>
      <c r="F23" s="51">
        <v>4500</v>
      </c>
      <c r="G23" s="51">
        <v>3100</v>
      </c>
      <c r="H23" s="51">
        <v>1600</v>
      </c>
      <c r="I23" s="51">
        <v>1400</v>
      </c>
      <c r="J23" s="9">
        <v>1700</v>
      </c>
    </row>
    <row r="24" spans="1:10" x14ac:dyDescent="0.25">
      <c r="A24" s="22" t="s">
        <v>33</v>
      </c>
      <c r="B24" s="22" t="s">
        <v>11</v>
      </c>
      <c r="C24" s="154"/>
      <c r="D24" s="19" t="s">
        <v>43</v>
      </c>
      <c r="E24" s="19" t="s">
        <v>42</v>
      </c>
      <c r="F24" s="18"/>
      <c r="G24" s="18"/>
      <c r="H24" s="18"/>
      <c r="I24" s="18"/>
    </row>
    <row r="25" spans="1:10" x14ac:dyDescent="0.25">
      <c r="A25" s="5" t="s">
        <v>12</v>
      </c>
      <c r="B25" s="12" t="s">
        <v>11</v>
      </c>
      <c r="C25" s="12" t="s">
        <v>15</v>
      </c>
      <c r="D25" s="11" t="s">
        <v>30</v>
      </c>
      <c r="E25" s="11" t="s">
        <v>29</v>
      </c>
      <c r="F25" s="51">
        <v>1263</v>
      </c>
      <c r="G25" s="51">
        <v>744</v>
      </c>
      <c r="H25" s="51">
        <v>724</v>
      </c>
      <c r="I25" s="51">
        <v>910</v>
      </c>
      <c r="J25" s="9">
        <v>747</v>
      </c>
    </row>
    <row r="26" spans="1:10" s="13" customFormat="1" ht="15" customHeight="1" x14ac:dyDescent="0.25">
      <c r="A26" s="5" t="s">
        <v>12</v>
      </c>
      <c r="B26" s="12" t="s">
        <v>11</v>
      </c>
      <c r="C26" s="12" t="s">
        <v>10</v>
      </c>
      <c r="D26" s="11" t="s">
        <v>28</v>
      </c>
      <c r="E26" s="11" t="s">
        <v>27</v>
      </c>
      <c r="F26" s="166">
        <v>5770</v>
      </c>
      <c r="G26" s="166">
        <v>3825</v>
      </c>
      <c r="H26" s="166">
        <v>3690</v>
      </c>
      <c r="I26" s="166">
        <v>4429</v>
      </c>
      <c r="J26" s="9">
        <v>3608.0518999999999</v>
      </c>
    </row>
    <row r="27" spans="1:10" x14ac:dyDescent="0.25">
      <c r="A27" s="5" t="s">
        <v>12</v>
      </c>
      <c r="B27" s="12" t="s">
        <v>11</v>
      </c>
      <c r="C27" s="12" t="s">
        <v>15</v>
      </c>
      <c r="D27" s="11" t="s">
        <v>26</v>
      </c>
      <c r="E27" s="11" t="s">
        <v>25</v>
      </c>
      <c r="F27" s="51">
        <v>1344</v>
      </c>
      <c r="G27" s="51">
        <v>651</v>
      </c>
      <c r="H27" s="51">
        <v>610</v>
      </c>
      <c r="I27" s="51">
        <v>657</v>
      </c>
      <c r="J27" s="9">
        <v>921</v>
      </c>
    </row>
    <row r="28" spans="1:10" x14ac:dyDescent="0.25">
      <c r="A28" s="5" t="s">
        <v>12</v>
      </c>
      <c r="B28" s="12" t="s">
        <v>11</v>
      </c>
      <c r="C28" s="12" t="s">
        <v>15</v>
      </c>
      <c r="D28" s="11" t="s">
        <v>24</v>
      </c>
      <c r="E28" s="11" t="s">
        <v>23</v>
      </c>
      <c r="F28" s="51">
        <v>2521</v>
      </c>
      <c r="G28" s="51">
        <v>2033</v>
      </c>
      <c r="H28" s="51">
        <v>1446</v>
      </c>
      <c r="I28" s="51">
        <v>1219</v>
      </c>
      <c r="J28" s="9">
        <v>1328</v>
      </c>
    </row>
    <row r="29" spans="1:10" x14ac:dyDescent="0.25">
      <c r="A29" s="5" t="s">
        <v>12</v>
      </c>
      <c r="B29" s="12" t="s">
        <v>11</v>
      </c>
      <c r="C29" s="12" t="s">
        <v>18</v>
      </c>
      <c r="D29" s="11" t="s">
        <v>41</v>
      </c>
      <c r="E29" s="11" t="s">
        <v>40</v>
      </c>
      <c r="F29" s="28">
        <v>57</v>
      </c>
      <c r="G29" s="28">
        <v>51</v>
      </c>
      <c r="H29" s="28">
        <v>44</v>
      </c>
      <c r="I29" s="28">
        <v>50</v>
      </c>
      <c r="J29" s="9">
        <v>42.168674698795179</v>
      </c>
    </row>
    <row r="30" spans="1:10" x14ac:dyDescent="0.25">
      <c r="A30" s="5" t="s">
        <v>12</v>
      </c>
      <c r="B30" s="12" t="s">
        <v>11</v>
      </c>
      <c r="C30" s="12" t="s">
        <v>15</v>
      </c>
      <c r="D30" s="11" t="s">
        <v>37</v>
      </c>
      <c r="E30" s="11" t="s">
        <v>36</v>
      </c>
      <c r="F30" s="28">
        <v>22</v>
      </c>
      <c r="G30" s="28">
        <v>35</v>
      </c>
      <c r="H30" s="28">
        <v>100</v>
      </c>
      <c r="I30" s="28">
        <v>56</v>
      </c>
      <c r="J30" s="9">
        <v>58</v>
      </c>
    </row>
    <row r="31" spans="1:10" x14ac:dyDescent="0.25">
      <c r="A31" s="5" t="s">
        <v>12</v>
      </c>
      <c r="B31" s="12" t="s">
        <v>11</v>
      </c>
      <c r="C31" s="12" t="s">
        <v>15</v>
      </c>
      <c r="D31" s="11" t="s">
        <v>35</v>
      </c>
      <c r="E31" s="11" t="s">
        <v>34</v>
      </c>
      <c r="F31" s="28">
        <v>1108</v>
      </c>
      <c r="G31" s="28">
        <v>1015</v>
      </c>
      <c r="H31" s="28">
        <v>894</v>
      </c>
      <c r="I31" s="28">
        <v>641</v>
      </c>
      <c r="J31" s="9">
        <v>815</v>
      </c>
    </row>
    <row r="32" spans="1:10" x14ac:dyDescent="0.25">
      <c r="A32" s="5" t="s">
        <v>12</v>
      </c>
      <c r="B32" s="12" t="s">
        <v>11</v>
      </c>
      <c r="C32" s="12" t="s">
        <v>15</v>
      </c>
      <c r="D32" s="11" t="s">
        <v>14</v>
      </c>
      <c r="E32" s="11" t="s">
        <v>13</v>
      </c>
      <c r="F32" s="51">
        <v>1449</v>
      </c>
      <c r="G32" s="51">
        <v>1126</v>
      </c>
      <c r="H32" s="51">
        <v>1125</v>
      </c>
      <c r="I32" s="51">
        <v>928</v>
      </c>
      <c r="J32" s="9">
        <v>810</v>
      </c>
    </row>
    <row r="33" spans="1:12" x14ac:dyDescent="0.25">
      <c r="A33" s="22" t="s">
        <v>33</v>
      </c>
      <c r="B33" s="22" t="s">
        <v>11</v>
      </c>
      <c r="C33" s="154"/>
      <c r="D33" s="19" t="s">
        <v>32</v>
      </c>
      <c r="E33" s="19" t="s">
        <v>31</v>
      </c>
      <c r="F33" s="18"/>
      <c r="G33" s="18"/>
      <c r="H33" s="18"/>
      <c r="I33" s="18"/>
    </row>
    <row r="34" spans="1:12" s="13" customFormat="1" x14ac:dyDescent="0.25">
      <c r="A34" s="5" t="s">
        <v>12</v>
      </c>
      <c r="B34" s="12" t="s">
        <v>11</v>
      </c>
      <c r="C34" s="12" t="s">
        <v>15</v>
      </c>
      <c r="D34" s="11" t="s">
        <v>30</v>
      </c>
      <c r="E34" s="11" t="s">
        <v>29</v>
      </c>
      <c r="F34" s="51">
        <v>146</v>
      </c>
      <c r="G34" s="51">
        <v>228</v>
      </c>
      <c r="H34" s="51">
        <v>176</v>
      </c>
      <c r="I34" s="51">
        <v>474</v>
      </c>
      <c r="J34" s="51">
        <v>354</v>
      </c>
    </row>
    <row r="35" spans="1:12" x14ac:dyDescent="0.25">
      <c r="A35" s="5" t="s">
        <v>12</v>
      </c>
      <c r="B35" s="12" t="s">
        <v>11</v>
      </c>
      <c r="C35" s="12" t="s">
        <v>10</v>
      </c>
      <c r="D35" s="11" t="s">
        <v>28</v>
      </c>
      <c r="E35" s="11" t="s">
        <v>27</v>
      </c>
      <c r="F35" s="166">
        <v>474</v>
      </c>
      <c r="G35" s="166">
        <v>723</v>
      </c>
      <c r="H35" s="166">
        <v>637</v>
      </c>
      <c r="I35" s="166">
        <v>1532</v>
      </c>
      <c r="J35" s="166">
        <v>1209</v>
      </c>
    </row>
    <row r="36" spans="1:12" x14ac:dyDescent="0.25">
      <c r="A36" s="5" t="s">
        <v>12</v>
      </c>
      <c r="B36" s="12" t="s">
        <v>11</v>
      </c>
      <c r="C36" s="12" t="s">
        <v>15</v>
      </c>
      <c r="D36" s="11" t="s">
        <v>26</v>
      </c>
      <c r="E36" s="11" t="s">
        <v>25</v>
      </c>
      <c r="F36" s="51">
        <v>146</v>
      </c>
      <c r="G36" s="51">
        <v>228</v>
      </c>
      <c r="H36" s="51">
        <v>176</v>
      </c>
      <c r="I36" s="51">
        <v>474</v>
      </c>
      <c r="J36" s="51">
        <v>354</v>
      </c>
    </row>
    <row r="37" spans="1:12" x14ac:dyDescent="0.25">
      <c r="A37" s="5" t="s">
        <v>12</v>
      </c>
      <c r="B37" s="12" t="s">
        <v>11</v>
      </c>
      <c r="C37" s="12" t="s">
        <v>15</v>
      </c>
      <c r="D37" s="11" t="s">
        <v>24</v>
      </c>
      <c r="E37" s="11" t="s">
        <v>23</v>
      </c>
      <c r="F37" s="51">
        <v>1228</v>
      </c>
      <c r="G37" s="51">
        <v>693</v>
      </c>
      <c r="H37" s="51">
        <v>484</v>
      </c>
      <c r="I37" s="51">
        <v>745</v>
      </c>
      <c r="J37" s="51">
        <v>828</v>
      </c>
    </row>
    <row r="38" spans="1:12" x14ac:dyDescent="0.25">
      <c r="A38" s="5" t="s">
        <v>12</v>
      </c>
      <c r="B38" s="12" t="s">
        <v>11</v>
      </c>
      <c r="C38" s="12" t="s">
        <v>18</v>
      </c>
      <c r="D38" s="11" t="s">
        <v>41</v>
      </c>
      <c r="E38" s="11" t="s">
        <v>99</v>
      </c>
      <c r="F38" s="51">
        <v>100</v>
      </c>
      <c r="G38" s="51">
        <v>100</v>
      </c>
      <c r="H38" s="51">
        <v>100</v>
      </c>
      <c r="I38" s="51">
        <v>100</v>
      </c>
      <c r="J38" s="51">
        <v>100</v>
      </c>
    </row>
    <row r="39" spans="1:12" x14ac:dyDescent="0.25">
      <c r="A39" s="5" t="s">
        <v>12</v>
      </c>
      <c r="B39" s="12" t="s">
        <v>11</v>
      </c>
      <c r="C39" s="12" t="s">
        <v>15</v>
      </c>
      <c r="D39" s="11" t="s">
        <v>14</v>
      </c>
      <c r="E39" s="11" t="s">
        <v>13</v>
      </c>
      <c r="F39" s="51">
        <v>364</v>
      </c>
      <c r="G39" s="51">
        <v>762</v>
      </c>
      <c r="H39" s="51">
        <v>385</v>
      </c>
      <c r="I39" s="51">
        <v>213</v>
      </c>
      <c r="J39" s="51">
        <v>271</v>
      </c>
    </row>
    <row r="40" spans="1:12" x14ac:dyDescent="0.25">
      <c r="A40" s="5" t="s">
        <v>7</v>
      </c>
      <c r="B40" s="12"/>
      <c r="C40" s="12"/>
      <c r="D40" s="11"/>
      <c r="E40" s="11"/>
      <c r="F40" s="51"/>
      <c r="G40" s="51"/>
      <c r="H40" s="51"/>
      <c r="I40" s="51"/>
    </row>
    <row r="41" spans="1:12" x14ac:dyDescent="0.25">
      <c r="A41" s="5" t="s">
        <v>7</v>
      </c>
      <c r="B41" s="12"/>
      <c r="C41" s="12"/>
      <c r="D41" s="11"/>
      <c r="E41" s="11"/>
      <c r="F41" s="51"/>
      <c r="G41" s="51"/>
      <c r="H41" s="51"/>
      <c r="I41" s="51"/>
    </row>
    <row r="42" spans="1:12" s="45" customFormat="1" x14ac:dyDescent="0.25">
      <c r="A42" s="32" t="s">
        <v>89</v>
      </c>
      <c r="B42" s="40"/>
      <c r="C42" s="40"/>
      <c r="D42" s="39" t="s">
        <v>104</v>
      </c>
      <c r="E42" s="39" t="s">
        <v>103</v>
      </c>
    </row>
    <row r="43" spans="1:12" s="13" customFormat="1" x14ac:dyDescent="0.25">
      <c r="A43" s="5" t="s">
        <v>12</v>
      </c>
      <c r="B43" s="12" t="s">
        <v>11</v>
      </c>
      <c r="C43" s="12" t="s">
        <v>10</v>
      </c>
      <c r="D43" s="11" t="s">
        <v>87</v>
      </c>
      <c r="E43" s="11" t="s">
        <v>86</v>
      </c>
      <c r="F43" s="51">
        <v>2149</v>
      </c>
      <c r="G43" s="51">
        <v>1997</v>
      </c>
      <c r="H43" s="51">
        <v>1819</v>
      </c>
      <c r="I43" s="9">
        <v>759</v>
      </c>
      <c r="J43" s="9">
        <v>794.46130000000005</v>
      </c>
      <c r="K43" s="51"/>
    </row>
    <row r="44" spans="1:12" s="13" customFormat="1" x14ac:dyDescent="0.25">
      <c r="A44" s="5" t="s">
        <v>12</v>
      </c>
      <c r="B44" s="12" t="s">
        <v>11</v>
      </c>
      <c r="C44" s="12" t="s">
        <v>10</v>
      </c>
      <c r="D44" s="11" t="s">
        <v>85</v>
      </c>
      <c r="E44" s="11" t="s">
        <v>84</v>
      </c>
      <c r="F44" s="51">
        <v>965</v>
      </c>
      <c r="G44" s="51">
        <v>704</v>
      </c>
      <c r="H44" s="51">
        <v>814</v>
      </c>
      <c r="I44" s="9">
        <v>5</v>
      </c>
      <c r="J44" s="9">
        <v>133.9727</v>
      </c>
    </row>
    <row r="45" spans="1:12" s="13" customFormat="1" x14ac:dyDescent="0.25">
      <c r="A45" s="5" t="s">
        <v>12</v>
      </c>
      <c r="B45" s="12" t="s">
        <v>11</v>
      </c>
      <c r="C45" s="12" t="s">
        <v>10</v>
      </c>
      <c r="D45" s="11" t="s">
        <v>83</v>
      </c>
      <c r="E45" s="11" t="s">
        <v>82</v>
      </c>
      <c r="F45" s="51">
        <v>212</v>
      </c>
      <c r="G45" s="51">
        <v>39</v>
      </c>
      <c r="H45" s="51">
        <v>44</v>
      </c>
      <c r="I45" s="9">
        <v>302</v>
      </c>
      <c r="J45" s="9">
        <v>253.35750000000002</v>
      </c>
    </row>
    <row r="46" spans="1:12" s="13" customFormat="1" x14ac:dyDescent="0.25">
      <c r="A46" s="5" t="s">
        <v>12</v>
      </c>
      <c r="B46" s="12" t="s">
        <v>11</v>
      </c>
      <c r="C46" s="12" t="s">
        <v>10</v>
      </c>
      <c r="D46" s="11" t="s">
        <v>81</v>
      </c>
      <c r="E46" s="11" t="s">
        <v>80</v>
      </c>
      <c r="F46" s="51">
        <v>1</v>
      </c>
      <c r="G46" s="51">
        <v>5</v>
      </c>
      <c r="H46" s="51">
        <v>8</v>
      </c>
      <c r="I46" s="9">
        <v>7</v>
      </c>
      <c r="J46" s="9">
        <v>6.5506000000000002</v>
      </c>
    </row>
    <row r="47" spans="1:12" x14ac:dyDescent="0.25">
      <c r="A47" s="5" t="s">
        <v>12</v>
      </c>
      <c r="B47" s="12" t="s">
        <v>11</v>
      </c>
      <c r="C47" s="12" t="s">
        <v>10</v>
      </c>
      <c r="D47" s="11" t="s">
        <v>79</v>
      </c>
      <c r="E47" s="11" t="s">
        <v>78</v>
      </c>
      <c r="F47" s="7">
        <v>420</v>
      </c>
      <c r="G47" s="7">
        <v>85</v>
      </c>
      <c r="H47" s="7">
        <v>225</v>
      </c>
      <c r="I47" s="9">
        <v>61</v>
      </c>
      <c r="J47" s="9">
        <v>148.60329999999999</v>
      </c>
      <c r="K47" s="7"/>
      <c r="L47" s="7"/>
    </row>
    <row r="48" spans="1:12" x14ac:dyDescent="0.25">
      <c r="A48" s="5" t="s">
        <v>12</v>
      </c>
      <c r="B48" s="12" t="s">
        <v>11</v>
      </c>
      <c r="C48" s="12" t="s">
        <v>10</v>
      </c>
      <c r="D48" s="11" t="s">
        <v>77</v>
      </c>
      <c r="E48" s="11" t="s">
        <v>76</v>
      </c>
      <c r="F48" s="27">
        <v>12.6</v>
      </c>
      <c r="G48" s="27">
        <v>3.1</v>
      </c>
      <c r="H48" s="27">
        <v>8.4</v>
      </c>
      <c r="I48" s="29">
        <v>5.7</v>
      </c>
      <c r="J48" s="29">
        <v>12.505094282193653</v>
      </c>
      <c r="K48" s="7"/>
      <c r="L48" s="7"/>
    </row>
    <row r="49" spans="1:12" x14ac:dyDescent="0.25">
      <c r="A49" s="5" t="s">
        <v>12</v>
      </c>
      <c r="B49" s="12" t="s">
        <v>11</v>
      </c>
      <c r="C49" s="12" t="s">
        <v>10</v>
      </c>
      <c r="D49" s="11" t="s">
        <v>75</v>
      </c>
      <c r="E49" s="11" t="s">
        <v>74</v>
      </c>
      <c r="F49" s="7">
        <v>-129</v>
      </c>
      <c r="G49" s="7">
        <v>-139</v>
      </c>
      <c r="H49" s="7">
        <v>-148</v>
      </c>
      <c r="I49" s="7">
        <v>-118</v>
      </c>
      <c r="J49" s="9">
        <v>-116.40060000000001</v>
      </c>
      <c r="K49" s="7"/>
      <c r="L49" s="7"/>
    </row>
    <row r="50" spans="1:12" s="13" customFormat="1" x14ac:dyDescent="0.25">
      <c r="A50" s="5" t="s">
        <v>12</v>
      </c>
      <c r="B50" s="12" t="s">
        <v>11</v>
      </c>
      <c r="C50" s="12" t="s">
        <v>10</v>
      </c>
      <c r="D50" s="11" t="s">
        <v>73</v>
      </c>
      <c r="E50" s="11" t="s">
        <v>72</v>
      </c>
      <c r="F50" s="51">
        <v>292</v>
      </c>
      <c r="G50" s="51">
        <v>-54</v>
      </c>
      <c r="H50" s="51">
        <v>77</v>
      </c>
      <c r="I50" s="9">
        <v>-57</v>
      </c>
      <c r="J50" s="9">
        <v>32.185499999999998</v>
      </c>
    </row>
    <row r="51" spans="1:12" x14ac:dyDescent="0.25">
      <c r="A51" s="5" t="s">
        <v>12</v>
      </c>
      <c r="B51" s="12" t="s">
        <v>105</v>
      </c>
      <c r="C51" s="12" t="s">
        <v>18</v>
      </c>
      <c r="D51" s="11" t="s">
        <v>70</v>
      </c>
      <c r="E51" s="11" t="s">
        <v>69</v>
      </c>
      <c r="F51" s="6">
        <v>8.8000000000000007</v>
      </c>
      <c r="G51" s="6">
        <v>-2</v>
      </c>
      <c r="H51" s="6">
        <v>2.9</v>
      </c>
      <c r="I51" s="6">
        <v>-5.3</v>
      </c>
      <c r="J51" s="6">
        <v>2.708437242103936</v>
      </c>
    </row>
    <row r="52" spans="1:12" x14ac:dyDescent="0.25">
      <c r="A52" s="5" t="s">
        <v>12</v>
      </c>
      <c r="B52" s="12" t="s">
        <v>11</v>
      </c>
      <c r="C52" s="12" t="s">
        <v>10</v>
      </c>
      <c r="D52" s="11" t="s">
        <v>56</v>
      </c>
      <c r="E52" s="11" t="s">
        <v>55</v>
      </c>
      <c r="F52" s="51">
        <v>3135</v>
      </c>
      <c r="G52" s="51">
        <v>3825</v>
      </c>
      <c r="H52" s="51">
        <v>3189</v>
      </c>
      <c r="I52" s="51">
        <v>2636</v>
      </c>
    </row>
    <row r="53" spans="1:12" s="45" customFormat="1" x14ac:dyDescent="0.25">
      <c r="A53" s="5" t="s">
        <v>12</v>
      </c>
      <c r="B53" s="12" t="s">
        <v>11</v>
      </c>
      <c r="C53" s="12" t="s">
        <v>18</v>
      </c>
      <c r="D53" s="11" t="s">
        <v>93</v>
      </c>
      <c r="E53" s="11" t="s">
        <v>92</v>
      </c>
      <c r="F53" s="35">
        <v>9.1</v>
      </c>
      <c r="G53" s="35">
        <v>-1.7</v>
      </c>
      <c r="H53" s="35">
        <v>1.9</v>
      </c>
      <c r="I53" s="35">
        <v>-6.6</v>
      </c>
    </row>
    <row r="54" spans="1:12" s="45" customFormat="1" x14ac:dyDescent="0.25">
      <c r="A54" s="5" t="s">
        <v>12</v>
      </c>
      <c r="B54" s="12" t="s">
        <v>11</v>
      </c>
      <c r="C54" s="12" t="s">
        <v>382</v>
      </c>
      <c r="D54" s="11" t="s">
        <v>51</v>
      </c>
      <c r="E54" s="11" t="s">
        <v>50</v>
      </c>
      <c r="F54" s="162">
        <v>223</v>
      </c>
      <c r="G54" s="162">
        <v>232</v>
      </c>
      <c r="H54" s="162">
        <v>153</v>
      </c>
      <c r="I54" s="162">
        <v>87</v>
      </c>
      <c r="J54" s="162">
        <v>83</v>
      </c>
    </row>
    <row r="55" spans="1:12" s="45" customFormat="1" x14ac:dyDescent="0.25">
      <c r="A55" s="22" t="s">
        <v>33</v>
      </c>
      <c r="B55" s="22" t="s">
        <v>11</v>
      </c>
      <c r="C55" s="154"/>
      <c r="D55" s="19" t="s">
        <v>49</v>
      </c>
      <c r="E55" s="19" t="s">
        <v>48</v>
      </c>
      <c r="F55" s="25"/>
      <c r="G55" s="25"/>
      <c r="H55" s="25"/>
      <c r="I55" s="25"/>
    </row>
    <row r="56" spans="1:12" s="13" customFormat="1" x14ac:dyDescent="0.25">
      <c r="A56" s="5" t="s">
        <v>12</v>
      </c>
      <c r="B56" s="12" t="s">
        <v>11</v>
      </c>
      <c r="C56" s="12" t="s">
        <v>15</v>
      </c>
      <c r="D56" s="11" t="s">
        <v>47</v>
      </c>
      <c r="E56" s="11" t="s">
        <v>46</v>
      </c>
      <c r="F56" s="51">
        <v>8200</v>
      </c>
      <c r="G56" s="51">
        <v>8700</v>
      </c>
      <c r="H56" s="51">
        <v>9500</v>
      </c>
      <c r="I56" s="51">
        <v>8700</v>
      </c>
      <c r="J56" s="165">
        <v>7800</v>
      </c>
    </row>
    <row r="57" spans="1:12" s="13" customFormat="1" x14ac:dyDescent="0.25">
      <c r="A57" s="5" t="s">
        <v>12</v>
      </c>
      <c r="B57" s="12" t="s">
        <v>11</v>
      </c>
      <c r="C57" s="12" t="s">
        <v>15</v>
      </c>
      <c r="D57" s="11" t="s">
        <v>45</v>
      </c>
      <c r="E57" s="11" t="s">
        <v>44</v>
      </c>
      <c r="F57" s="51">
        <v>3800</v>
      </c>
      <c r="G57" s="51">
        <v>2900</v>
      </c>
      <c r="H57" s="51">
        <v>2500</v>
      </c>
      <c r="I57" s="51">
        <v>1800</v>
      </c>
      <c r="J57" s="165">
        <v>1700</v>
      </c>
    </row>
    <row r="58" spans="1:12" s="13" customFormat="1" x14ac:dyDescent="0.25">
      <c r="A58" s="22" t="s">
        <v>33</v>
      </c>
      <c r="B58" s="22" t="s">
        <v>11</v>
      </c>
      <c r="C58" s="154"/>
      <c r="D58" s="19" t="s">
        <v>43</v>
      </c>
      <c r="E58" s="19" t="s">
        <v>42</v>
      </c>
      <c r="F58" s="18"/>
      <c r="G58" s="18"/>
      <c r="H58" s="18"/>
      <c r="I58" s="18"/>
    </row>
    <row r="59" spans="1:12" x14ac:dyDescent="0.25">
      <c r="A59" s="5" t="s">
        <v>12</v>
      </c>
      <c r="B59" s="12" t="s">
        <v>11</v>
      </c>
      <c r="C59" s="12" t="s">
        <v>15</v>
      </c>
      <c r="D59" s="11" t="s">
        <v>30</v>
      </c>
      <c r="E59" s="11" t="s">
        <v>29</v>
      </c>
      <c r="F59" s="51">
        <v>693</v>
      </c>
      <c r="G59" s="51">
        <v>256</v>
      </c>
      <c r="H59" s="51">
        <v>110</v>
      </c>
      <c r="I59" s="51">
        <v>233</v>
      </c>
      <c r="J59" s="51">
        <v>214</v>
      </c>
    </row>
    <row r="60" spans="1:12" x14ac:dyDescent="0.25">
      <c r="A60" s="5" t="s">
        <v>12</v>
      </c>
      <c r="B60" s="12" t="s">
        <v>11</v>
      </c>
      <c r="C60" s="12" t="s">
        <v>10</v>
      </c>
      <c r="D60" s="11" t="s">
        <v>28</v>
      </c>
      <c r="E60" s="11" t="s">
        <v>27</v>
      </c>
      <c r="F60" s="51">
        <v>2846</v>
      </c>
      <c r="G60" s="51">
        <v>1035</v>
      </c>
      <c r="H60" s="51">
        <v>454</v>
      </c>
      <c r="I60" s="51">
        <v>989.23590000000002</v>
      </c>
      <c r="J60" s="51">
        <v>905</v>
      </c>
    </row>
    <row r="61" spans="1:12" s="3" customFormat="1" x14ac:dyDescent="0.25">
      <c r="A61" s="5" t="s">
        <v>12</v>
      </c>
      <c r="B61" s="12" t="s">
        <v>11</v>
      </c>
      <c r="C61" s="12" t="s">
        <v>15</v>
      </c>
      <c r="D61" s="11" t="s">
        <v>26</v>
      </c>
      <c r="E61" s="11" t="s">
        <v>25</v>
      </c>
      <c r="F61" s="51">
        <v>711</v>
      </c>
      <c r="G61" s="51">
        <v>143</v>
      </c>
      <c r="H61" s="51">
        <v>88</v>
      </c>
      <c r="I61" s="51">
        <v>116</v>
      </c>
      <c r="J61" s="51">
        <v>460</v>
      </c>
    </row>
    <row r="62" spans="1:12" s="45" customFormat="1" x14ac:dyDescent="0.25">
      <c r="A62" s="5" t="s">
        <v>12</v>
      </c>
      <c r="B62" s="12" t="s">
        <v>11</v>
      </c>
      <c r="C62" s="12" t="s">
        <v>15</v>
      </c>
      <c r="D62" s="11" t="s">
        <v>24</v>
      </c>
      <c r="E62" s="11" t="s">
        <v>23</v>
      </c>
      <c r="F62" s="51">
        <v>1055</v>
      </c>
      <c r="G62" s="51">
        <v>675</v>
      </c>
      <c r="H62" s="51">
        <v>180</v>
      </c>
      <c r="I62" s="51">
        <v>150</v>
      </c>
      <c r="J62" s="51">
        <v>537</v>
      </c>
    </row>
    <row r="63" spans="1:12" s="45" customFormat="1" x14ac:dyDescent="0.25">
      <c r="A63" s="5" t="s">
        <v>12</v>
      </c>
      <c r="B63" s="12" t="s">
        <v>11</v>
      </c>
      <c r="C63" s="12" t="s">
        <v>18</v>
      </c>
      <c r="D63" s="11" t="s">
        <v>41</v>
      </c>
      <c r="E63" s="11" t="s">
        <v>40</v>
      </c>
      <c r="F63" s="51">
        <v>64</v>
      </c>
      <c r="G63" s="51">
        <v>61</v>
      </c>
      <c r="H63" s="51">
        <v>24</v>
      </c>
      <c r="I63" s="51">
        <v>44.666666666666664</v>
      </c>
      <c r="J63" s="51">
        <v>34</v>
      </c>
    </row>
    <row r="64" spans="1:12" s="45" customFormat="1" x14ac:dyDescent="0.25">
      <c r="A64" s="5" t="s">
        <v>12</v>
      </c>
      <c r="B64" s="12" t="s">
        <v>11</v>
      </c>
      <c r="C64" s="12" t="s">
        <v>15</v>
      </c>
      <c r="D64" s="11" t="s">
        <v>37</v>
      </c>
      <c r="E64" s="11" t="s">
        <v>36</v>
      </c>
      <c r="F64" s="51"/>
      <c r="G64" s="51">
        <v>40</v>
      </c>
      <c r="H64" s="51">
        <v>156</v>
      </c>
      <c r="I64" s="51">
        <v>98</v>
      </c>
      <c r="J64" s="51">
        <v>53</v>
      </c>
    </row>
    <row r="65" spans="1:12" s="45" customFormat="1" x14ac:dyDescent="0.25">
      <c r="A65" s="5" t="s">
        <v>12</v>
      </c>
      <c r="B65" s="12" t="s">
        <v>11</v>
      </c>
      <c r="C65" s="12" t="s">
        <v>15</v>
      </c>
      <c r="D65" s="11" t="s">
        <v>35</v>
      </c>
      <c r="E65" s="11" t="s">
        <v>34</v>
      </c>
      <c r="F65" s="51"/>
      <c r="G65" s="51">
        <v>285</v>
      </c>
      <c r="H65" s="51">
        <v>263</v>
      </c>
      <c r="I65" s="51">
        <v>146</v>
      </c>
      <c r="J65" s="51">
        <v>392</v>
      </c>
    </row>
    <row r="66" spans="1:12" s="3" customFormat="1" x14ac:dyDescent="0.25">
      <c r="A66" s="5" t="s">
        <v>12</v>
      </c>
      <c r="B66" s="12" t="s">
        <v>11</v>
      </c>
      <c r="C66" s="12" t="s">
        <v>15</v>
      </c>
      <c r="D66" s="11" t="s">
        <v>14</v>
      </c>
      <c r="E66" s="11" t="s">
        <v>13</v>
      </c>
      <c r="F66" s="51">
        <v>515</v>
      </c>
      <c r="G66" s="51">
        <v>507</v>
      </c>
      <c r="H66" s="51">
        <v>467</v>
      </c>
      <c r="I66" s="51">
        <v>204</v>
      </c>
      <c r="J66" s="51">
        <v>118</v>
      </c>
    </row>
    <row r="67" spans="1:12" s="3" customFormat="1" x14ac:dyDescent="0.25">
      <c r="A67" s="22" t="s">
        <v>33</v>
      </c>
      <c r="B67" s="22" t="s">
        <v>11</v>
      </c>
      <c r="C67" s="154"/>
      <c r="D67" s="19" t="s">
        <v>32</v>
      </c>
      <c r="E67" s="19" t="s">
        <v>31</v>
      </c>
      <c r="F67" s="157"/>
      <c r="G67" s="157"/>
      <c r="H67" s="157"/>
      <c r="I67" s="157"/>
    </row>
    <row r="68" spans="1:12" s="13" customFormat="1" x14ac:dyDescent="0.25">
      <c r="A68" s="5" t="s">
        <v>12</v>
      </c>
      <c r="B68" s="12" t="s">
        <v>11</v>
      </c>
      <c r="C68" s="12" t="s">
        <v>15</v>
      </c>
      <c r="D68" s="11" t="s">
        <v>30</v>
      </c>
      <c r="E68" s="11" t="s">
        <v>29</v>
      </c>
      <c r="F68" s="51">
        <v>420</v>
      </c>
      <c r="G68" s="51">
        <v>0</v>
      </c>
      <c r="H68" s="51">
        <v>0</v>
      </c>
      <c r="I68" s="51"/>
      <c r="J68" s="13">
        <v>322</v>
      </c>
    </row>
    <row r="69" spans="1:12" s="13" customFormat="1" x14ac:dyDescent="0.25">
      <c r="A69" s="5" t="s">
        <v>12</v>
      </c>
      <c r="B69" s="12" t="s">
        <v>11</v>
      </c>
      <c r="C69" s="12" t="s">
        <v>18</v>
      </c>
      <c r="D69" s="11" t="s">
        <v>28</v>
      </c>
      <c r="E69" s="11" t="s">
        <v>27</v>
      </c>
      <c r="F69" s="51">
        <v>795</v>
      </c>
      <c r="G69" s="51">
        <v>12</v>
      </c>
      <c r="H69" s="51">
        <v>10</v>
      </c>
      <c r="I69" s="51">
        <v>5</v>
      </c>
      <c r="J69" s="13">
        <v>687</v>
      </c>
    </row>
    <row r="70" spans="1:12" s="13" customFormat="1" x14ac:dyDescent="0.25">
      <c r="A70" s="5" t="s">
        <v>12</v>
      </c>
      <c r="B70" s="12" t="s">
        <v>11</v>
      </c>
      <c r="C70" s="12" t="s">
        <v>15</v>
      </c>
      <c r="D70" s="11" t="s">
        <v>26</v>
      </c>
      <c r="E70" s="11" t="s">
        <v>25</v>
      </c>
      <c r="F70" s="51">
        <v>420</v>
      </c>
      <c r="G70" s="51">
        <v>231</v>
      </c>
      <c r="H70" s="51">
        <v>0</v>
      </c>
      <c r="I70" s="51"/>
      <c r="J70" s="13">
        <v>322</v>
      </c>
    </row>
    <row r="71" spans="1:12" s="13" customFormat="1" x14ac:dyDescent="0.25">
      <c r="A71" s="5" t="s">
        <v>12</v>
      </c>
      <c r="B71" s="12" t="s">
        <v>11</v>
      </c>
      <c r="C71" s="12" t="s">
        <v>15</v>
      </c>
      <c r="D71" s="11" t="s">
        <v>22</v>
      </c>
      <c r="E71" s="11" t="s">
        <v>21</v>
      </c>
      <c r="F71" s="51">
        <v>0</v>
      </c>
      <c r="G71" s="51">
        <v>0</v>
      </c>
      <c r="H71" s="51">
        <v>0</v>
      </c>
      <c r="I71" s="51">
        <v>0</v>
      </c>
      <c r="J71" s="13">
        <v>0</v>
      </c>
    </row>
    <row r="72" spans="1:12" s="13" customFormat="1" x14ac:dyDescent="0.25">
      <c r="A72" s="5" t="s">
        <v>12</v>
      </c>
      <c r="B72" s="12" t="s">
        <v>11</v>
      </c>
      <c r="C72" s="12" t="s">
        <v>15</v>
      </c>
      <c r="D72" s="11" t="s">
        <v>24</v>
      </c>
      <c r="E72" s="11" t="s">
        <v>23</v>
      </c>
      <c r="F72" s="51">
        <v>794</v>
      </c>
      <c r="G72" s="51">
        <v>651</v>
      </c>
      <c r="H72" s="51">
        <v>0</v>
      </c>
      <c r="I72" s="51"/>
      <c r="J72" s="13">
        <v>322</v>
      </c>
    </row>
    <row r="73" spans="1:12" s="13" customFormat="1" x14ac:dyDescent="0.25">
      <c r="A73" s="5" t="s">
        <v>12</v>
      </c>
      <c r="B73" s="12" t="s">
        <v>11</v>
      </c>
      <c r="C73" s="12" t="s">
        <v>15</v>
      </c>
      <c r="D73" s="11" t="s">
        <v>22</v>
      </c>
      <c r="E73" s="11" t="s">
        <v>21</v>
      </c>
      <c r="F73" s="51">
        <v>0</v>
      </c>
      <c r="G73" s="51">
        <v>231</v>
      </c>
      <c r="H73" s="51">
        <v>0</v>
      </c>
      <c r="I73" s="51"/>
      <c r="J73" s="13">
        <v>0</v>
      </c>
    </row>
    <row r="74" spans="1:12" s="13" customFormat="1" x14ac:dyDescent="0.25">
      <c r="A74" s="5" t="s">
        <v>12</v>
      </c>
      <c r="B74" s="12" t="s">
        <v>11</v>
      </c>
      <c r="C74" s="12" t="s">
        <v>18</v>
      </c>
      <c r="D74" s="11" t="s">
        <v>20</v>
      </c>
      <c r="E74" s="11" t="s">
        <v>19</v>
      </c>
      <c r="F74" s="28">
        <v>100</v>
      </c>
      <c r="G74" s="28">
        <v>100</v>
      </c>
      <c r="H74" s="51">
        <v>0</v>
      </c>
      <c r="I74" s="51"/>
      <c r="J74" s="13">
        <v>100</v>
      </c>
    </row>
    <row r="75" spans="1:12" x14ac:dyDescent="0.25">
      <c r="A75" s="5" t="s">
        <v>12</v>
      </c>
      <c r="B75" s="12" t="s">
        <v>11</v>
      </c>
      <c r="C75" s="12" t="s">
        <v>15</v>
      </c>
      <c r="D75" s="11" t="s">
        <v>14</v>
      </c>
      <c r="E75" s="11" t="s">
        <v>13</v>
      </c>
      <c r="F75" s="51">
        <v>540</v>
      </c>
      <c r="G75" s="51">
        <v>374</v>
      </c>
      <c r="H75" s="51">
        <v>420</v>
      </c>
      <c r="I75" s="51"/>
      <c r="J75" s="1">
        <v>0</v>
      </c>
    </row>
    <row r="76" spans="1:12" x14ac:dyDescent="0.25">
      <c r="A76" s="5" t="s">
        <v>7</v>
      </c>
      <c r="B76" s="12"/>
      <c r="C76" s="12"/>
      <c r="D76" s="11"/>
      <c r="E76" s="11"/>
      <c r="F76" s="51"/>
      <c r="G76" s="51"/>
      <c r="H76" s="51"/>
      <c r="I76" s="51"/>
    </row>
    <row r="77" spans="1:12" x14ac:dyDescent="0.25">
      <c r="A77" s="5" t="s">
        <v>7</v>
      </c>
      <c r="B77" s="1"/>
      <c r="C77" s="1"/>
      <c r="F77" s="1"/>
    </row>
    <row r="78" spans="1:12" x14ac:dyDescent="0.25">
      <c r="A78" s="32" t="s">
        <v>89</v>
      </c>
      <c r="D78" s="31" t="s">
        <v>101</v>
      </c>
      <c r="E78" s="31" t="s">
        <v>101</v>
      </c>
      <c r="G78" s="153"/>
      <c r="H78" s="153"/>
      <c r="I78" s="153"/>
    </row>
    <row r="79" spans="1:12" x14ac:dyDescent="0.25">
      <c r="A79" s="5" t="s">
        <v>12</v>
      </c>
      <c r="B79" s="12" t="s">
        <v>11</v>
      </c>
      <c r="C79" s="12" t="s">
        <v>10</v>
      </c>
      <c r="D79" s="11" t="s">
        <v>87</v>
      </c>
      <c r="E79" s="11" t="s">
        <v>86</v>
      </c>
      <c r="F79" s="51">
        <v>1173</v>
      </c>
      <c r="G79" s="51">
        <v>1175</v>
      </c>
      <c r="H79" s="51">
        <v>872</v>
      </c>
      <c r="I79" s="51">
        <v>169</v>
      </c>
      <c r="J79" s="51">
        <v>209</v>
      </c>
      <c r="K79" s="51"/>
      <c r="L79" s="51"/>
    </row>
    <row r="80" spans="1:12" x14ac:dyDescent="0.25">
      <c r="A80" s="5" t="s">
        <v>12</v>
      </c>
      <c r="B80" s="12" t="s">
        <v>11</v>
      </c>
      <c r="C80" s="12" t="s">
        <v>10</v>
      </c>
      <c r="D80" s="11" t="s">
        <v>85</v>
      </c>
      <c r="E80" s="11" t="s">
        <v>84</v>
      </c>
      <c r="F80" s="51">
        <v>544</v>
      </c>
      <c r="G80" s="51">
        <v>565</v>
      </c>
      <c r="H80" s="51">
        <v>1654</v>
      </c>
      <c r="I80" s="51">
        <v>621</v>
      </c>
      <c r="J80" s="51">
        <v>396</v>
      </c>
    </row>
    <row r="81" spans="1:12" x14ac:dyDescent="0.25">
      <c r="A81" s="5" t="s">
        <v>12</v>
      </c>
      <c r="B81" s="12" t="s">
        <v>11</v>
      </c>
      <c r="C81" s="12" t="s">
        <v>10</v>
      </c>
      <c r="D81" s="11" t="s">
        <v>83</v>
      </c>
      <c r="E81" s="11" t="s">
        <v>82</v>
      </c>
      <c r="F81" s="51">
        <v>124</v>
      </c>
      <c r="G81" s="51">
        <v>19</v>
      </c>
      <c r="H81" s="51">
        <v>4</v>
      </c>
      <c r="I81" s="51">
        <v>0</v>
      </c>
      <c r="J81" s="51">
        <v>0</v>
      </c>
    </row>
    <row r="82" spans="1:12" x14ac:dyDescent="0.25">
      <c r="A82" s="5" t="s">
        <v>12</v>
      </c>
      <c r="B82" s="12" t="s">
        <v>11</v>
      </c>
      <c r="C82" s="12" t="s">
        <v>10</v>
      </c>
      <c r="D82" s="11" t="s">
        <v>81</v>
      </c>
      <c r="E82" s="11" t="s">
        <v>80</v>
      </c>
      <c r="F82" s="51">
        <v>1</v>
      </c>
      <c r="G82" s="51">
        <v>1</v>
      </c>
      <c r="H82" s="51">
        <v>1</v>
      </c>
      <c r="I82" s="51">
        <v>1</v>
      </c>
      <c r="J82" s="51">
        <v>1</v>
      </c>
    </row>
    <row r="83" spans="1:12" x14ac:dyDescent="0.25">
      <c r="A83" s="5" t="s">
        <v>12</v>
      </c>
      <c r="B83" s="12" t="s">
        <v>11</v>
      </c>
      <c r="C83" s="12" t="s">
        <v>10</v>
      </c>
      <c r="D83" s="11" t="s">
        <v>79</v>
      </c>
      <c r="E83" s="11" t="s">
        <v>78</v>
      </c>
      <c r="F83" s="7">
        <v>133</v>
      </c>
      <c r="G83" s="7">
        <v>183</v>
      </c>
      <c r="H83" s="7">
        <v>192</v>
      </c>
      <c r="I83" s="7">
        <v>97</v>
      </c>
      <c r="J83" s="7">
        <v>88</v>
      </c>
      <c r="K83" s="7"/>
      <c r="L83" s="7"/>
    </row>
    <row r="84" spans="1:12" x14ac:dyDescent="0.25">
      <c r="A84" s="5" t="s">
        <v>12</v>
      </c>
      <c r="B84" s="12" t="s">
        <v>11</v>
      </c>
      <c r="C84" s="12" t="s">
        <v>10</v>
      </c>
      <c r="D84" s="11" t="s">
        <v>77</v>
      </c>
      <c r="E84" s="11" t="s">
        <v>76</v>
      </c>
      <c r="F84" s="27">
        <v>7.2</v>
      </c>
      <c r="G84" s="27">
        <v>10.4</v>
      </c>
      <c r="H84" s="27">
        <v>7.6</v>
      </c>
      <c r="I84" s="27">
        <v>12.3</v>
      </c>
      <c r="J84" s="27">
        <v>14.5</v>
      </c>
      <c r="K84" s="7"/>
      <c r="L84" s="7"/>
    </row>
    <row r="85" spans="1:12" x14ac:dyDescent="0.25">
      <c r="A85" s="5" t="s">
        <v>12</v>
      </c>
      <c r="B85" s="12" t="s">
        <v>11</v>
      </c>
      <c r="C85" s="12" t="s">
        <v>10</v>
      </c>
      <c r="D85" s="11" t="s">
        <v>75</v>
      </c>
      <c r="E85" s="11" t="s">
        <v>74</v>
      </c>
      <c r="F85" s="7">
        <v>-77</v>
      </c>
      <c r="G85" s="7">
        <v>-95</v>
      </c>
      <c r="H85" s="7">
        <v>-85</v>
      </c>
      <c r="I85" s="7">
        <v>-105</v>
      </c>
      <c r="J85" s="7">
        <v>-85</v>
      </c>
      <c r="K85" s="7"/>
      <c r="L85" s="7"/>
    </row>
    <row r="86" spans="1:12" x14ac:dyDescent="0.25">
      <c r="A86" s="5" t="s">
        <v>12</v>
      </c>
      <c r="B86" s="12" t="s">
        <v>11</v>
      </c>
      <c r="C86" s="12" t="s">
        <v>10</v>
      </c>
      <c r="D86" s="11" t="s">
        <v>73</v>
      </c>
      <c r="E86" s="11" t="s">
        <v>72</v>
      </c>
      <c r="F86" s="51">
        <v>56</v>
      </c>
      <c r="G86" s="51">
        <v>88</v>
      </c>
      <c r="H86" s="51">
        <v>107</v>
      </c>
      <c r="I86" s="51">
        <v>-8</v>
      </c>
      <c r="J86" s="51">
        <v>3</v>
      </c>
    </row>
    <row r="87" spans="1:12" x14ac:dyDescent="0.25">
      <c r="A87" s="5" t="s">
        <v>12</v>
      </c>
      <c r="B87" s="12" t="s">
        <v>105</v>
      </c>
      <c r="C87" s="12" t="s">
        <v>18</v>
      </c>
      <c r="D87" s="11" t="s">
        <v>70</v>
      </c>
      <c r="E87" s="11" t="s">
        <v>69</v>
      </c>
      <c r="F87" s="6">
        <v>3.1</v>
      </c>
      <c r="G87" s="6">
        <v>5</v>
      </c>
      <c r="H87" s="6">
        <v>4.2</v>
      </c>
      <c r="I87" s="6">
        <v>-1</v>
      </c>
      <c r="J87" s="6">
        <v>0.5</v>
      </c>
    </row>
    <row r="88" spans="1:12" x14ac:dyDescent="0.25">
      <c r="A88" s="5" t="s">
        <v>12</v>
      </c>
      <c r="B88" s="12" t="s">
        <v>11</v>
      </c>
      <c r="C88" s="12" t="s">
        <v>10</v>
      </c>
      <c r="D88" s="11" t="s">
        <v>56</v>
      </c>
      <c r="E88" s="11" t="s">
        <v>55</v>
      </c>
      <c r="F88" s="51">
        <v>837</v>
      </c>
      <c r="G88" s="51">
        <v>974</v>
      </c>
      <c r="H88" s="51">
        <v>789</v>
      </c>
      <c r="I88" s="51">
        <v>669</v>
      </c>
    </row>
    <row r="89" spans="1:12" x14ac:dyDescent="0.25">
      <c r="A89" s="5" t="s">
        <v>12</v>
      </c>
      <c r="B89" s="12" t="s">
        <v>11</v>
      </c>
      <c r="C89" s="12" t="s">
        <v>18</v>
      </c>
      <c r="D89" s="11" t="s">
        <v>93</v>
      </c>
      <c r="E89" s="11" t="s">
        <v>92</v>
      </c>
      <c r="F89" s="35">
        <v>5.5</v>
      </c>
      <c r="G89" s="35">
        <v>9</v>
      </c>
      <c r="H89" s="35">
        <v>11.3</v>
      </c>
      <c r="I89" s="35">
        <v>-3.8</v>
      </c>
    </row>
    <row r="90" spans="1:12" x14ac:dyDescent="0.25">
      <c r="A90" s="5" t="s">
        <v>12</v>
      </c>
      <c r="B90" s="12" t="s">
        <v>11</v>
      </c>
      <c r="C90" s="12" t="s">
        <v>382</v>
      </c>
      <c r="D90" s="11" t="s">
        <v>51</v>
      </c>
      <c r="E90" s="11" t="s">
        <v>50</v>
      </c>
      <c r="F90" s="162">
        <v>231</v>
      </c>
      <c r="G90" s="162">
        <v>232</v>
      </c>
      <c r="H90" s="162">
        <v>168</v>
      </c>
      <c r="I90" s="162">
        <v>110</v>
      </c>
      <c r="J90" s="9">
        <v>98.3</v>
      </c>
    </row>
    <row r="91" spans="1:12" x14ac:dyDescent="0.25">
      <c r="A91" s="22" t="s">
        <v>33</v>
      </c>
      <c r="B91" s="22" t="s">
        <v>11</v>
      </c>
      <c r="C91" s="154"/>
      <c r="D91" s="19" t="s">
        <v>49</v>
      </c>
      <c r="E91" s="19" t="s">
        <v>48</v>
      </c>
      <c r="F91" s="25"/>
      <c r="G91" s="25"/>
      <c r="H91" s="25"/>
      <c r="I91" s="25"/>
    </row>
    <row r="92" spans="1:12" x14ac:dyDescent="0.25">
      <c r="A92" s="5" t="s">
        <v>12</v>
      </c>
      <c r="B92" s="12" t="s">
        <v>11</v>
      </c>
      <c r="C92" s="12" t="s">
        <v>15</v>
      </c>
      <c r="D92" s="11" t="s">
        <v>47</v>
      </c>
      <c r="E92" s="11" t="s">
        <v>46</v>
      </c>
      <c r="F92" s="51">
        <v>4100</v>
      </c>
      <c r="G92" s="51">
        <v>3400</v>
      </c>
      <c r="H92" s="51">
        <v>3600</v>
      </c>
      <c r="I92" s="51">
        <v>3200</v>
      </c>
      <c r="J92" s="23">
        <v>3200</v>
      </c>
    </row>
    <row r="93" spans="1:12" x14ac:dyDescent="0.25">
      <c r="A93" s="5" t="s">
        <v>12</v>
      </c>
      <c r="B93" s="12" t="s">
        <v>11</v>
      </c>
      <c r="C93" s="12" t="s">
        <v>15</v>
      </c>
      <c r="D93" s="11" t="s">
        <v>45</v>
      </c>
      <c r="E93" s="11" t="s">
        <v>44</v>
      </c>
      <c r="F93" s="51">
        <v>2400</v>
      </c>
      <c r="G93" s="51">
        <v>2100</v>
      </c>
      <c r="H93" s="51">
        <v>2100</v>
      </c>
      <c r="I93" s="51">
        <v>1600</v>
      </c>
      <c r="J93" s="23">
        <v>1600</v>
      </c>
    </row>
    <row r="94" spans="1:12" x14ac:dyDescent="0.25">
      <c r="A94" s="22" t="s">
        <v>33</v>
      </c>
      <c r="B94" s="22" t="s">
        <v>11</v>
      </c>
      <c r="C94" s="154"/>
      <c r="D94" s="19" t="s">
        <v>43</v>
      </c>
      <c r="E94" s="19" t="s">
        <v>42</v>
      </c>
      <c r="F94" s="18"/>
      <c r="G94" s="18"/>
      <c r="H94" s="18"/>
      <c r="I94" s="18"/>
    </row>
    <row r="95" spans="1:12" x14ac:dyDescent="0.25">
      <c r="A95" s="5" t="s">
        <v>12</v>
      </c>
      <c r="B95" s="12" t="s">
        <v>11</v>
      </c>
      <c r="C95" s="12" t="s">
        <v>15</v>
      </c>
      <c r="D95" s="11" t="s">
        <v>30</v>
      </c>
      <c r="E95" s="11" t="s">
        <v>29</v>
      </c>
      <c r="F95" s="51">
        <v>526</v>
      </c>
      <c r="G95" s="51">
        <v>212</v>
      </c>
      <c r="H95" s="51">
        <v>87</v>
      </c>
      <c r="I95" s="51">
        <v>73</v>
      </c>
      <c r="J95" s="51">
        <v>53</v>
      </c>
    </row>
    <row r="96" spans="1:12" x14ac:dyDescent="0.25">
      <c r="A96" s="5" t="s">
        <v>12</v>
      </c>
      <c r="B96" s="12" t="s">
        <v>11</v>
      </c>
      <c r="C96" s="12" t="s">
        <v>10</v>
      </c>
      <c r="D96" s="11" t="s">
        <v>28</v>
      </c>
      <c r="E96" s="11" t="s">
        <v>27</v>
      </c>
      <c r="F96" s="51">
        <v>1526</v>
      </c>
      <c r="G96" s="51">
        <v>582</v>
      </c>
      <c r="H96" s="51">
        <v>191</v>
      </c>
      <c r="I96" s="51">
        <v>198</v>
      </c>
      <c r="J96" s="51">
        <v>194</v>
      </c>
    </row>
    <row r="97" spans="1:10" x14ac:dyDescent="0.25">
      <c r="A97" s="5" t="s">
        <v>12</v>
      </c>
      <c r="B97" s="12" t="s">
        <v>11</v>
      </c>
      <c r="C97" s="12" t="s">
        <v>15</v>
      </c>
      <c r="D97" s="11" t="s">
        <v>26</v>
      </c>
      <c r="E97" s="11" t="s">
        <v>25</v>
      </c>
      <c r="F97" s="51">
        <v>570</v>
      </c>
      <c r="G97" s="51">
        <v>139</v>
      </c>
      <c r="H97" s="51">
        <v>0</v>
      </c>
      <c r="I97" s="51">
        <v>29</v>
      </c>
      <c r="J97" s="51">
        <v>92</v>
      </c>
    </row>
    <row r="98" spans="1:10" x14ac:dyDescent="0.25">
      <c r="A98" s="5" t="s">
        <v>12</v>
      </c>
      <c r="B98" s="12" t="s">
        <v>11</v>
      </c>
      <c r="C98" s="12" t="s">
        <v>15</v>
      </c>
      <c r="D98" s="11" t="s">
        <v>24</v>
      </c>
      <c r="E98" s="11" t="s">
        <v>23</v>
      </c>
      <c r="F98" s="51">
        <v>681</v>
      </c>
      <c r="G98" s="51">
        <v>382</v>
      </c>
      <c r="H98" s="51">
        <v>0</v>
      </c>
      <c r="I98" s="51">
        <v>29</v>
      </c>
      <c r="J98" s="51">
        <v>92</v>
      </c>
    </row>
    <row r="99" spans="1:10" x14ac:dyDescent="0.25">
      <c r="A99" s="5" t="s">
        <v>12</v>
      </c>
      <c r="B99" s="12" t="s">
        <v>11</v>
      </c>
      <c r="C99" s="12" t="s">
        <v>18</v>
      </c>
      <c r="D99" s="11" t="s">
        <v>41</v>
      </c>
      <c r="E99" s="11" t="s">
        <v>40</v>
      </c>
      <c r="F99" s="51">
        <v>62</v>
      </c>
      <c r="G99" s="51">
        <v>55</v>
      </c>
      <c r="H99" s="51">
        <v>0</v>
      </c>
      <c r="I99" s="51">
        <v>31</v>
      </c>
      <c r="J99" s="51">
        <v>8</v>
      </c>
    </row>
    <row r="100" spans="1:10" x14ac:dyDescent="0.25">
      <c r="A100" s="5" t="s">
        <v>12</v>
      </c>
      <c r="B100" s="12" t="s">
        <v>11</v>
      </c>
      <c r="C100" s="12" t="s">
        <v>15</v>
      </c>
      <c r="D100" s="11" t="s">
        <v>37</v>
      </c>
      <c r="E100" s="11" t="s">
        <v>36</v>
      </c>
      <c r="F100" s="51">
        <v>24</v>
      </c>
      <c r="G100" s="51">
        <v>48</v>
      </c>
      <c r="H100" s="51">
        <v>124</v>
      </c>
      <c r="I100" s="51">
        <v>60</v>
      </c>
      <c r="J100" s="51">
        <v>35</v>
      </c>
    </row>
    <row r="101" spans="1:10" x14ac:dyDescent="0.25">
      <c r="A101" s="5" t="s">
        <v>12</v>
      </c>
      <c r="B101" s="12" t="s">
        <v>11</v>
      </c>
      <c r="C101" s="12" t="s">
        <v>15</v>
      </c>
      <c r="D101" s="11" t="s">
        <v>35</v>
      </c>
      <c r="E101" s="11" t="s">
        <v>34</v>
      </c>
      <c r="F101" s="51">
        <v>284</v>
      </c>
      <c r="G101" s="51">
        <v>211</v>
      </c>
      <c r="H101" s="51">
        <v>124</v>
      </c>
      <c r="I101" s="51">
        <v>80</v>
      </c>
      <c r="J101" s="51">
        <v>119</v>
      </c>
    </row>
    <row r="102" spans="1:10" x14ac:dyDescent="0.25">
      <c r="A102" s="5" t="s">
        <v>12</v>
      </c>
      <c r="B102" s="12" t="s">
        <v>11</v>
      </c>
      <c r="C102" s="12" t="s">
        <v>15</v>
      </c>
      <c r="D102" s="11" t="s">
        <v>14</v>
      </c>
      <c r="E102" s="11" t="s">
        <v>13</v>
      </c>
      <c r="F102" s="51">
        <v>349</v>
      </c>
      <c r="G102" s="51">
        <v>414</v>
      </c>
      <c r="H102" s="51">
        <v>306</v>
      </c>
      <c r="I102" s="51">
        <v>64</v>
      </c>
      <c r="J102" s="51">
        <v>54</v>
      </c>
    </row>
    <row r="103" spans="1:10" x14ac:dyDescent="0.25">
      <c r="A103" s="22" t="s">
        <v>33</v>
      </c>
      <c r="B103" s="22" t="s">
        <v>11</v>
      </c>
      <c r="C103" s="154"/>
      <c r="D103" s="19" t="s">
        <v>32</v>
      </c>
      <c r="E103" s="19" t="s">
        <v>31</v>
      </c>
      <c r="F103" s="157"/>
      <c r="G103" s="157"/>
      <c r="H103" s="157"/>
      <c r="I103" s="157"/>
    </row>
    <row r="104" spans="1:10" x14ac:dyDescent="0.25">
      <c r="A104" s="5" t="s">
        <v>12</v>
      </c>
      <c r="B104" s="12" t="s">
        <v>11</v>
      </c>
      <c r="C104" s="12" t="s">
        <v>15</v>
      </c>
      <c r="D104" s="11" t="s">
        <v>30</v>
      </c>
      <c r="E104" s="11" t="s">
        <v>29</v>
      </c>
      <c r="F104" s="51">
        <v>462</v>
      </c>
      <c r="G104" s="51">
        <v>626</v>
      </c>
      <c r="H104" s="51">
        <v>75</v>
      </c>
      <c r="I104" s="51">
        <v>99</v>
      </c>
      <c r="J104" s="51">
        <v>0</v>
      </c>
    </row>
    <row r="105" spans="1:10" x14ac:dyDescent="0.25">
      <c r="A105" s="5" t="s">
        <v>12</v>
      </c>
      <c r="B105" s="12" t="s">
        <v>11</v>
      </c>
      <c r="C105" s="12" t="s">
        <v>10</v>
      </c>
      <c r="D105" s="11" t="s">
        <v>28</v>
      </c>
      <c r="E105" s="11" t="s">
        <v>27</v>
      </c>
      <c r="F105" s="51">
        <v>749</v>
      </c>
      <c r="G105" s="51">
        <v>1427</v>
      </c>
      <c r="H105" s="51">
        <v>154</v>
      </c>
      <c r="I105" s="51">
        <v>206.25150000000002</v>
      </c>
      <c r="J105" s="51">
        <v>21</v>
      </c>
    </row>
    <row r="106" spans="1:10" x14ac:dyDescent="0.25">
      <c r="A106" s="5" t="s">
        <v>12</v>
      </c>
      <c r="B106" s="12" t="s">
        <v>11</v>
      </c>
      <c r="C106" s="12" t="s">
        <v>15</v>
      </c>
      <c r="D106" s="11" t="s">
        <v>26</v>
      </c>
      <c r="E106" s="11" t="s">
        <v>25</v>
      </c>
      <c r="F106" s="51">
        <v>462</v>
      </c>
      <c r="G106" s="51">
        <v>626</v>
      </c>
      <c r="H106" s="51">
        <v>75</v>
      </c>
      <c r="I106" s="51">
        <v>99</v>
      </c>
      <c r="J106" s="51">
        <v>0</v>
      </c>
    </row>
    <row r="107" spans="1:10" x14ac:dyDescent="0.25">
      <c r="A107" s="5" t="s">
        <v>12</v>
      </c>
      <c r="B107" s="12" t="s">
        <v>11</v>
      </c>
      <c r="C107" s="12" t="s">
        <v>15</v>
      </c>
      <c r="D107" s="11" t="s">
        <v>24</v>
      </c>
      <c r="E107" s="11" t="s">
        <v>23</v>
      </c>
      <c r="F107" s="28">
        <v>766</v>
      </c>
      <c r="G107" s="28">
        <v>1088</v>
      </c>
      <c r="H107" s="28">
        <v>418</v>
      </c>
      <c r="I107" s="28">
        <v>265</v>
      </c>
      <c r="J107" s="28">
        <v>53</v>
      </c>
    </row>
    <row r="108" spans="1:10" x14ac:dyDescent="0.25">
      <c r="A108" s="5" t="s">
        <v>12</v>
      </c>
      <c r="B108" s="12" t="s">
        <v>11</v>
      </c>
      <c r="C108" s="12" t="s">
        <v>18</v>
      </c>
      <c r="D108" s="11" t="s">
        <v>41</v>
      </c>
      <c r="E108" s="11" t="s">
        <v>99</v>
      </c>
      <c r="F108" s="28">
        <v>100</v>
      </c>
      <c r="G108" s="28">
        <v>100</v>
      </c>
      <c r="H108" s="28">
        <v>100</v>
      </c>
      <c r="I108" s="28">
        <v>100</v>
      </c>
      <c r="J108" s="28">
        <v>100</v>
      </c>
    </row>
    <row r="109" spans="1:10" x14ac:dyDescent="0.25">
      <c r="A109" s="5" t="s">
        <v>12</v>
      </c>
      <c r="B109" s="12" t="s">
        <v>11</v>
      </c>
      <c r="C109" s="12" t="s">
        <v>15</v>
      </c>
      <c r="D109" s="11" t="s">
        <v>14</v>
      </c>
      <c r="E109" s="11" t="s">
        <v>13</v>
      </c>
      <c r="F109" s="28">
        <v>287</v>
      </c>
      <c r="G109" s="28">
        <v>304</v>
      </c>
      <c r="H109" s="28">
        <v>745</v>
      </c>
      <c r="I109" s="28">
        <v>252</v>
      </c>
      <c r="J109" s="28">
        <v>212</v>
      </c>
    </row>
    <row r="110" spans="1:10" x14ac:dyDescent="0.25">
      <c r="A110" s="5" t="s">
        <v>7</v>
      </c>
      <c r="B110" s="1"/>
      <c r="C110" s="1"/>
      <c r="F110" s="1"/>
    </row>
    <row r="111" spans="1:10" x14ac:dyDescent="0.25">
      <c r="A111" s="161" t="s">
        <v>7</v>
      </c>
      <c r="B111" s="1"/>
      <c r="C111" s="1"/>
      <c r="F111" s="1"/>
    </row>
    <row r="112" spans="1:10" x14ac:dyDescent="0.25">
      <c r="A112" s="164" t="s">
        <v>89</v>
      </c>
      <c r="B112" s="163"/>
      <c r="C112" s="163"/>
      <c r="D112" s="88" t="s">
        <v>416</v>
      </c>
      <c r="E112" s="88" t="s">
        <v>415</v>
      </c>
      <c r="G112" s="153"/>
      <c r="H112" s="153"/>
      <c r="I112" s="153"/>
    </row>
    <row r="113" spans="1:9" x14ac:dyDescent="0.25">
      <c r="A113" s="161" t="s">
        <v>12</v>
      </c>
      <c r="B113" s="160" t="s">
        <v>11</v>
      </c>
      <c r="C113" s="160" t="s">
        <v>10</v>
      </c>
      <c r="D113" s="159" t="s">
        <v>183</v>
      </c>
      <c r="E113" s="159" t="s">
        <v>182</v>
      </c>
      <c r="F113" s="51">
        <v>787</v>
      </c>
      <c r="G113" s="51">
        <v>1719</v>
      </c>
      <c r="H113" s="51">
        <v>0</v>
      </c>
      <c r="I113" s="51"/>
    </row>
    <row r="114" spans="1:9" x14ac:dyDescent="0.25">
      <c r="A114" s="161" t="s">
        <v>12</v>
      </c>
      <c r="B114" s="160" t="s">
        <v>11</v>
      </c>
      <c r="C114" s="160" t="s">
        <v>10</v>
      </c>
      <c r="D114" s="159" t="s">
        <v>64</v>
      </c>
      <c r="E114" s="159" t="s">
        <v>63</v>
      </c>
      <c r="F114" s="51">
        <v>-67</v>
      </c>
      <c r="G114" s="51">
        <v>64</v>
      </c>
      <c r="H114" s="51">
        <v>0</v>
      </c>
      <c r="I114" s="51"/>
    </row>
    <row r="115" spans="1:9" x14ac:dyDescent="0.25">
      <c r="A115" s="161" t="s">
        <v>12</v>
      </c>
      <c r="B115" s="160" t="s">
        <v>105</v>
      </c>
      <c r="C115" s="160" t="s">
        <v>18</v>
      </c>
      <c r="D115" s="159" t="s">
        <v>62</v>
      </c>
      <c r="E115" s="159" t="s">
        <v>61</v>
      </c>
      <c r="F115" s="6">
        <v>-8.5</v>
      </c>
      <c r="G115" s="6">
        <v>3.7</v>
      </c>
      <c r="H115" s="51">
        <v>0</v>
      </c>
      <c r="I115" s="51"/>
    </row>
    <row r="116" spans="1:9" x14ac:dyDescent="0.25">
      <c r="A116" s="161" t="s">
        <v>12</v>
      </c>
      <c r="B116" s="160" t="s">
        <v>11</v>
      </c>
      <c r="C116" s="160" t="s">
        <v>10</v>
      </c>
      <c r="D116" s="159" t="s">
        <v>56</v>
      </c>
      <c r="E116" s="159" t="s">
        <v>55</v>
      </c>
      <c r="F116" s="51">
        <v>2235</v>
      </c>
      <c r="G116" s="51">
        <v>2398</v>
      </c>
      <c r="H116" s="51">
        <v>0</v>
      </c>
      <c r="I116" s="51"/>
    </row>
    <row r="117" spans="1:9" x14ac:dyDescent="0.25">
      <c r="A117" s="161" t="s">
        <v>12</v>
      </c>
      <c r="B117" s="160" t="s">
        <v>11</v>
      </c>
      <c r="C117" s="160" t="s">
        <v>18</v>
      </c>
      <c r="D117" s="159" t="s">
        <v>414</v>
      </c>
      <c r="E117" s="159" t="s">
        <v>413</v>
      </c>
      <c r="F117" s="35">
        <v>-3.1</v>
      </c>
      <c r="G117" s="35">
        <v>2.5</v>
      </c>
      <c r="H117" s="51">
        <v>0</v>
      </c>
      <c r="I117" s="51"/>
    </row>
    <row r="118" spans="1:9" x14ac:dyDescent="0.25">
      <c r="A118" s="161" t="s">
        <v>12</v>
      </c>
      <c r="B118" s="160" t="s">
        <v>11</v>
      </c>
      <c r="C118" s="160" t="s">
        <v>382</v>
      </c>
      <c r="D118" s="159" t="s">
        <v>51</v>
      </c>
      <c r="E118" s="159" t="s">
        <v>50</v>
      </c>
      <c r="F118" s="162">
        <v>82</v>
      </c>
      <c r="G118" s="162">
        <v>77</v>
      </c>
      <c r="H118" s="51">
        <v>0</v>
      </c>
      <c r="I118" s="51"/>
    </row>
    <row r="119" spans="1:9" x14ac:dyDescent="0.25">
      <c r="A119" s="161" t="s">
        <v>12</v>
      </c>
      <c r="B119" s="160" t="s">
        <v>11</v>
      </c>
      <c r="C119" s="160" t="s">
        <v>15</v>
      </c>
      <c r="D119" s="159" t="s">
        <v>47</v>
      </c>
      <c r="E119" s="159" t="s">
        <v>46</v>
      </c>
      <c r="F119" s="51">
        <v>3000</v>
      </c>
      <c r="G119" s="51">
        <v>3300</v>
      </c>
      <c r="H119" s="51">
        <v>0</v>
      </c>
      <c r="I119" s="51"/>
    </row>
    <row r="120" spans="1:9" x14ac:dyDescent="0.25">
      <c r="A120" s="161" t="s">
        <v>12</v>
      </c>
      <c r="B120" s="160" t="s">
        <v>11</v>
      </c>
      <c r="C120" s="160" t="s">
        <v>15</v>
      </c>
      <c r="D120" s="159" t="s">
        <v>45</v>
      </c>
      <c r="E120" s="159" t="s">
        <v>44</v>
      </c>
      <c r="F120" s="51">
        <v>1500</v>
      </c>
      <c r="G120" s="51">
        <v>1300</v>
      </c>
      <c r="H120" s="51">
        <v>0</v>
      </c>
      <c r="I120" s="51"/>
    </row>
    <row r="121" spans="1:9" x14ac:dyDescent="0.25">
      <c r="A121" s="161" t="s">
        <v>12</v>
      </c>
      <c r="B121" s="160" t="s">
        <v>11</v>
      </c>
      <c r="C121" s="160" t="s">
        <v>15</v>
      </c>
      <c r="D121" s="159" t="s">
        <v>412</v>
      </c>
      <c r="E121" s="159" t="s">
        <v>411</v>
      </c>
      <c r="F121" s="51">
        <v>214</v>
      </c>
      <c r="G121" s="51">
        <v>191</v>
      </c>
      <c r="H121" s="51">
        <v>0</v>
      </c>
      <c r="I121" s="51"/>
    </row>
    <row r="122" spans="1:9" x14ac:dyDescent="0.25">
      <c r="A122" s="161" t="s">
        <v>12</v>
      </c>
      <c r="B122" s="160" t="s">
        <v>11</v>
      </c>
      <c r="C122" s="160" t="s">
        <v>10</v>
      </c>
      <c r="D122" s="159" t="s">
        <v>410</v>
      </c>
      <c r="E122" s="159" t="s">
        <v>409</v>
      </c>
      <c r="F122" s="51">
        <v>983</v>
      </c>
      <c r="G122" s="51">
        <v>967</v>
      </c>
      <c r="H122" s="51">
        <v>0</v>
      </c>
      <c r="I122" s="51"/>
    </row>
    <row r="123" spans="1:9" x14ac:dyDescent="0.25">
      <c r="A123" s="161" t="s">
        <v>12</v>
      </c>
      <c r="B123" s="160" t="s">
        <v>11</v>
      </c>
      <c r="C123" s="160" t="s">
        <v>15</v>
      </c>
      <c r="D123" s="159" t="s">
        <v>408</v>
      </c>
      <c r="E123" s="159" t="s">
        <v>407</v>
      </c>
      <c r="F123" s="51">
        <v>209</v>
      </c>
      <c r="G123" s="51">
        <v>270</v>
      </c>
      <c r="H123" s="51">
        <v>0</v>
      </c>
      <c r="I123" s="51"/>
    </row>
    <row r="124" spans="1:9" x14ac:dyDescent="0.25">
      <c r="A124" s="161" t="s">
        <v>12</v>
      </c>
      <c r="B124" s="160" t="s">
        <v>11</v>
      </c>
      <c r="C124" s="160" t="s">
        <v>15</v>
      </c>
      <c r="D124" s="159" t="s">
        <v>406</v>
      </c>
      <c r="E124" s="159" t="s">
        <v>405</v>
      </c>
      <c r="F124" s="51">
        <v>482</v>
      </c>
      <c r="G124" s="51">
        <v>453</v>
      </c>
      <c r="H124" s="51">
        <v>0</v>
      </c>
      <c r="I124" s="51"/>
    </row>
    <row r="125" spans="1:9" x14ac:dyDescent="0.25">
      <c r="A125" s="161" t="s">
        <v>12</v>
      </c>
      <c r="B125" s="160" t="s">
        <v>11</v>
      </c>
      <c r="C125" s="160" t="s">
        <v>18</v>
      </c>
      <c r="D125" s="159" t="s">
        <v>404</v>
      </c>
      <c r="E125" s="159" t="s">
        <v>403</v>
      </c>
      <c r="F125" s="51">
        <v>64</v>
      </c>
      <c r="G125" s="51">
        <v>47</v>
      </c>
      <c r="H125" s="51">
        <v>0</v>
      </c>
      <c r="I125" s="51"/>
    </row>
    <row r="126" spans="1:9" x14ac:dyDescent="0.25">
      <c r="A126" s="161" t="s">
        <v>12</v>
      </c>
      <c r="B126" s="160" t="s">
        <v>11</v>
      </c>
      <c r="C126" s="160" t="s">
        <v>15</v>
      </c>
      <c r="D126" s="159" t="s">
        <v>402</v>
      </c>
      <c r="E126" s="159" t="s">
        <v>401</v>
      </c>
      <c r="F126" s="51">
        <v>134</v>
      </c>
      <c r="G126" s="51">
        <v>285</v>
      </c>
      <c r="H126" s="51">
        <v>0</v>
      </c>
      <c r="I126" s="51"/>
    </row>
    <row r="127" spans="1:9" x14ac:dyDescent="0.25">
      <c r="A127" s="161" t="s">
        <v>12</v>
      </c>
      <c r="B127" s="160" t="s">
        <v>11</v>
      </c>
      <c r="C127" s="160" t="s">
        <v>15</v>
      </c>
      <c r="D127" s="159" t="s">
        <v>400</v>
      </c>
      <c r="E127" s="159" t="s">
        <v>399</v>
      </c>
      <c r="F127" s="51"/>
      <c r="G127" s="51"/>
      <c r="H127" s="51">
        <v>0</v>
      </c>
      <c r="I127" s="51"/>
    </row>
    <row r="128" spans="1:9" x14ac:dyDescent="0.25">
      <c r="A128" s="161" t="s">
        <v>12</v>
      </c>
      <c r="B128" s="160" t="s">
        <v>11</v>
      </c>
      <c r="C128" s="160" t="s">
        <v>18</v>
      </c>
      <c r="D128" s="159" t="s">
        <v>398</v>
      </c>
      <c r="E128" s="159" t="s">
        <v>397</v>
      </c>
      <c r="F128" s="51">
        <v>7</v>
      </c>
      <c r="G128" s="51">
        <v>-2</v>
      </c>
      <c r="H128" s="51">
        <v>0</v>
      </c>
      <c r="I128" s="51"/>
    </row>
    <row r="129" spans="1:12" x14ac:dyDescent="0.25">
      <c r="A129" s="161" t="s">
        <v>12</v>
      </c>
      <c r="B129" s="160" t="s">
        <v>11</v>
      </c>
      <c r="C129" s="160" t="s">
        <v>15</v>
      </c>
      <c r="D129" s="159" t="s">
        <v>396</v>
      </c>
      <c r="E129" s="159" t="s">
        <v>395</v>
      </c>
      <c r="F129" s="28"/>
      <c r="G129" s="28"/>
      <c r="H129" s="51">
        <v>0</v>
      </c>
      <c r="I129" s="51"/>
    </row>
    <row r="130" spans="1:12" x14ac:dyDescent="0.25">
      <c r="A130" s="161" t="s">
        <v>12</v>
      </c>
      <c r="B130" s="160" t="s">
        <v>11</v>
      </c>
      <c r="C130" s="160" t="s">
        <v>15</v>
      </c>
      <c r="D130" s="159" t="s">
        <v>394</v>
      </c>
      <c r="E130" s="159" t="s">
        <v>393</v>
      </c>
      <c r="F130" s="28">
        <v>36</v>
      </c>
      <c r="G130" s="28"/>
      <c r="H130" s="51">
        <v>0</v>
      </c>
      <c r="I130" s="51"/>
    </row>
    <row r="131" spans="1:12" x14ac:dyDescent="0.25">
      <c r="A131" s="161" t="s">
        <v>12</v>
      </c>
      <c r="B131" s="160" t="s">
        <v>11</v>
      </c>
      <c r="C131" s="160" t="s">
        <v>18</v>
      </c>
      <c r="D131" s="159" t="s">
        <v>392</v>
      </c>
      <c r="E131" s="159" t="s">
        <v>391</v>
      </c>
      <c r="F131" s="28">
        <v>100</v>
      </c>
      <c r="G131" s="28"/>
      <c r="H131" s="51">
        <v>0</v>
      </c>
      <c r="I131" s="51"/>
    </row>
    <row r="132" spans="1:12" x14ac:dyDescent="0.25">
      <c r="A132" s="161" t="s">
        <v>12</v>
      </c>
      <c r="B132" s="160" t="s">
        <v>11</v>
      </c>
      <c r="C132" s="160" t="s">
        <v>15</v>
      </c>
      <c r="D132" s="159" t="s">
        <v>390</v>
      </c>
      <c r="E132" s="159" t="s">
        <v>389</v>
      </c>
      <c r="F132" s="28">
        <v>90</v>
      </c>
      <c r="G132" s="28">
        <v>36</v>
      </c>
      <c r="H132" s="51">
        <v>0</v>
      </c>
      <c r="I132" s="51"/>
    </row>
    <row r="133" spans="1:12" x14ac:dyDescent="0.25">
      <c r="A133" s="5" t="s">
        <v>7</v>
      </c>
      <c r="B133" s="12"/>
      <c r="C133" s="12"/>
      <c r="D133" s="11"/>
      <c r="E133" s="11"/>
      <c r="F133" s="6"/>
      <c r="G133" s="6"/>
      <c r="H133" s="6"/>
      <c r="I133" s="6"/>
    </row>
    <row r="134" spans="1:12" x14ac:dyDescent="0.25">
      <c r="A134" s="5" t="s">
        <v>7</v>
      </c>
      <c r="B134" s="12"/>
      <c r="C134" s="12"/>
      <c r="D134" s="11"/>
      <c r="E134" s="11"/>
      <c r="F134" s="6"/>
      <c r="G134" s="6"/>
      <c r="H134" s="6"/>
      <c r="I134" s="6"/>
    </row>
    <row r="135" spans="1:12" x14ac:dyDescent="0.25">
      <c r="A135" s="32" t="s">
        <v>89</v>
      </c>
      <c r="D135" s="31" t="s">
        <v>98</v>
      </c>
      <c r="E135" s="31" t="s">
        <v>97</v>
      </c>
      <c r="G135" s="153"/>
      <c r="H135" s="153"/>
      <c r="I135" s="153"/>
    </row>
    <row r="136" spans="1:12" x14ac:dyDescent="0.25">
      <c r="A136" s="5" t="s">
        <v>12</v>
      </c>
      <c r="B136" s="12" t="s">
        <v>11</v>
      </c>
      <c r="C136" s="12" t="s">
        <v>10</v>
      </c>
      <c r="D136" s="11" t="s">
        <v>87</v>
      </c>
      <c r="E136" s="11" t="s">
        <v>87</v>
      </c>
      <c r="F136" s="51">
        <v>610</v>
      </c>
      <c r="G136" s="51">
        <v>831</v>
      </c>
      <c r="H136" s="51">
        <v>768</v>
      </c>
      <c r="I136" s="51">
        <v>638</v>
      </c>
      <c r="J136" s="51">
        <v>882</v>
      </c>
      <c r="K136" s="51"/>
      <c r="L136" s="51"/>
    </row>
    <row r="137" spans="1:12" x14ac:dyDescent="0.25">
      <c r="A137" s="5" t="s">
        <v>12</v>
      </c>
      <c r="B137" s="12" t="s">
        <v>11</v>
      </c>
      <c r="C137" s="12" t="s">
        <v>10</v>
      </c>
      <c r="D137" s="11" t="s">
        <v>85</v>
      </c>
      <c r="E137" s="11" t="s">
        <v>85</v>
      </c>
      <c r="F137" s="51">
        <v>147</v>
      </c>
      <c r="G137" s="51"/>
      <c r="H137" s="51"/>
      <c r="I137" s="51">
        <v>0</v>
      </c>
      <c r="J137" s="51">
        <v>0</v>
      </c>
    </row>
    <row r="138" spans="1:12" x14ac:dyDescent="0.25">
      <c r="A138" s="5" t="s">
        <v>12</v>
      </c>
      <c r="B138" s="12" t="s">
        <v>11</v>
      </c>
      <c r="C138" s="12" t="s">
        <v>10</v>
      </c>
      <c r="D138" s="11" t="s">
        <v>83</v>
      </c>
      <c r="E138" s="11" t="s">
        <v>83</v>
      </c>
      <c r="F138" s="51"/>
      <c r="G138" s="51"/>
      <c r="H138" s="51"/>
      <c r="I138" s="51">
        <v>1</v>
      </c>
      <c r="J138" s="51">
        <v>39</v>
      </c>
    </row>
    <row r="139" spans="1:12" x14ac:dyDescent="0.25">
      <c r="B139" s="12"/>
      <c r="C139" s="12"/>
      <c r="D139" s="11"/>
      <c r="E139" s="11" t="s">
        <v>388</v>
      </c>
      <c r="F139" s="51"/>
      <c r="G139" s="51"/>
      <c r="H139" s="51"/>
      <c r="I139" s="51"/>
      <c r="J139" s="51">
        <v>21</v>
      </c>
    </row>
    <row r="140" spans="1:12" x14ac:dyDescent="0.25">
      <c r="A140" s="5" t="s">
        <v>12</v>
      </c>
      <c r="B140" s="12" t="s">
        <v>11</v>
      </c>
      <c r="C140" s="12" t="s">
        <v>10</v>
      </c>
      <c r="D140" s="11" t="s">
        <v>81</v>
      </c>
      <c r="E140" s="11" t="s">
        <v>81</v>
      </c>
      <c r="F140" s="51"/>
      <c r="G140" s="51">
        <v>1</v>
      </c>
      <c r="H140" s="51">
        <v>1</v>
      </c>
      <c r="I140" s="51">
        <v>12</v>
      </c>
      <c r="J140" s="51">
        <v>1</v>
      </c>
    </row>
    <row r="141" spans="1:12" x14ac:dyDescent="0.25">
      <c r="A141" s="5" t="s">
        <v>12</v>
      </c>
      <c r="B141" s="12" t="s">
        <v>11</v>
      </c>
      <c r="C141" s="12" t="s">
        <v>10</v>
      </c>
      <c r="D141" s="11" t="s">
        <v>79</v>
      </c>
      <c r="E141" s="11" t="s">
        <v>79</v>
      </c>
      <c r="F141" s="7">
        <v>114</v>
      </c>
      <c r="G141" s="7">
        <v>152</v>
      </c>
      <c r="H141" s="7">
        <v>116</v>
      </c>
      <c r="I141" s="7">
        <v>95</v>
      </c>
      <c r="J141" s="7">
        <v>175</v>
      </c>
      <c r="K141" s="7"/>
      <c r="L141" s="7"/>
    </row>
    <row r="142" spans="1:12" x14ac:dyDescent="0.25">
      <c r="A142" s="5" t="s">
        <v>12</v>
      </c>
      <c r="B142" s="12" t="s">
        <v>11</v>
      </c>
      <c r="C142" s="12" t="s">
        <v>10</v>
      </c>
      <c r="D142" s="11" t="s">
        <v>77</v>
      </c>
      <c r="E142" s="11" t="s">
        <v>77</v>
      </c>
      <c r="F142" s="158">
        <v>15.059445178335535</v>
      </c>
      <c r="G142" s="27">
        <v>18.2</v>
      </c>
      <c r="H142" s="27">
        <v>15</v>
      </c>
      <c r="I142" s="27">
        <v>14.5</v>
      </c>
      <c r="J142" s="27">
        <v>18.600000000000001</v>
      </c>
      <c r="K142" s="7"/>
      <c r="L142" s="7"/>
    </row>
    <row r="143" spans="1:12" x14ac:dyDescent="0.25">
      <c r="A143" s="5" t="s">
        <v>12</v>
      </c>
      <c r="B143" s="12" t="s">
        <v>11</v>
      </c>
      <c r="C143" s="12" t="s">
        <v>10</v>
      </c>
      <c r="D143" s="11" t="s">
        <v>75</v>
      </c>
      <c r="E143" s="11" t="s">
        <v>75</v>
      </c>
      <c r="F143" s="7">
        <v>-32</v>
      </c>
      <c r="G143" s="7">
        <v>-44</v>
      </c>
      <c r="H143" s="7">
        <v>-48</v>
      </c>
      <c r="I143" s="7">
        <v>-47</v>
      </c>
      <c r="J143" s="7">
        <v>-52</v>
      </c>
      <c r="K143" s="7"/>
      <c r="L143" s="7"/>
    </row>
    <row r="144" spans="1:12" x14ac:dyDescent="0.25">
      <c r="A144" s="5" t="s">
        <v>12</v>
      </c>
      <c r="B144" s="12" t="s">
        <v>11</v>
      </c>
      <c r="C144" s="12" t="s">
        <v>10</v>
      </c>
      <c r="D144" s="11" t="s">
        <v>73</v>
      </c>
      <c r="E144" s="11" t="s">
        <v>73</v>
      </c>
      <c r="F144" s="51">
        <v>82</v>
      </c>
      <c r="G144" s="51">
        <v>108</v>
      </c>
      <c r="H144" s="51">
        <v>68</v>
      </c>
      <c r="I144" s="51">
        <v>47</v>
      </c>
      <c r="J144" s="51">
        <v>123</v>
      </c>
    </row>
    <row r="145" spans="1:10" x14ac:dyDescent="0.25">
      <c r="A145" s="5" t="s">
        <v>12</v>
      </c>
      <c r="B145" s="12" t="s">
        <v>105</v>
      </c>
      <c r="C145" s="12" t="s">
        <v>18</v>
      </c>
      <c r="D145" s="11" t="s">
        <v>70</v>
      </c>
      <c r="E145" s="11" t="s">
        <v>70</v>
      </c>
      <c r="F145" s="6">
        <v>10.8</v>
      </c>
      <c r="G145" s="6">
        <v>13</v>
      </c>
      <c r="H145" s="6">
        <v>8.9</v>
      </c>
      <c r="I145" s="6">
        <v>7.3</v>
      </c>
      <c r="J145" s="6">
        <v>13.1</v>
      </c>
    </row>
    <row r="146" spans="1:10" x14ac:dyDescent="0.25">
      <c r="A146" s="5" t="s">
        <v>12</v>
      </c>
      <c r="B146" s="12" t="s">
        <v>11</v>
      </c>
      <c r="C146" s="12" t="s">
        <v>10</v>
      </c>
      <c r="D146" s="11" t="s">
        <v>56</v>
      </c>
      <c r="E146" s="11" t="s">
        <v>55</v>
      </c>
      <c r="F146" s="51">
        <v>738</v>
      </c>
      <c r="G146" s="51">
        <v>1085</v>
      </c>
      <c r="H146" s="51">
        <v>1409</v>
      </c>
      <c r="I146" s="51">
        <v>1584</v>
      </c>
    </row>
    <row r="147" spans="1:10" x14ac:dyDescent="0.25">
      <c r="A147" s="5" t="s">
        <v>12</v>
      </c>
      <c r="B147" s="12" t="s">
        <v>11</v>
      </c>
      <c r="C147" s="12" t="s">
        <v>18</v>
      </c>
      <c r="D147" s="11" t="s">
        <v>93</v>
      </c>
      <c r="E147" s="11" t="s">
        <v>92</v>
      </c>
      <c r="F147" s="35">
        <v>12.3</v>
      </c>
      <c r="G147" s="35">
        <v>11.3</v>
      </c>
      <c r="H147" s="35">
        <v>5.2</v>
      </c>
      <c r="I147" s="35">
        <v>3.1</v>
      </c>
    </row>
    <row r="148" spans="1:10" x14ac:dyDescent="0.25">
      <c r="A148" s="5" t="s">
        <v>12</v>
      </c>
      <c r="B148" s="12" t="s">
        <v>11</v>
      </c>
      <c r="C148" s="12" t="s">
        <v>382</v>
      </c>
      <c r="D148" s="11" t="s">
        <v>51</v>
      </c>
      <c r="E148" s="11" t="s">
        <v>50</v>
      </c>
      <c r="F148" s="51">
        <v>231</v>
      </c>
      <c r="G148" s="51">
        <v>289</v>
      </c>
      <c r="H148" s="51">
        <v>257</v>
      </c>
      <c r="I148" s="51">
        <v>219</v>
      </c>
      <c r="J148" s="51">
        <v>210</v>
      </c>
    </row>
    <row r="149" spans="1:10" x14ac:dyDescent="0.25">
      <c r="A149" s="22" t="s">
        <v>33</v>
      </c>
      <c r="B149" s="22" t="s">
        <v>11</v>
      </c>
      <c r="C149" s="154"/>
      <c r="D149" s="19" t="s">
        <v>49</v>
      </c>
      <c r="E149" s="19" t="s">
        <v>48</v>
      </c>
      <c r="F149" s="25"/>
      <c r="G149" s="25"/>
      <c r="H149" s="25"/>
      <c r="I149" s="25"/>
    </row>
    <row r="150" spans="1:10" x14ac:dyDescent="0.25">
      <c r="A150" s="5" t="s">
        <v>12</v>
      </c>
      <c r="B150" s="12" t="s">
        <v>11</v>
      </c>
      <c r="C150" s="12" t="s">
        <v>15</v>
      </c>
      <c r="D150" s="11" t="s">
        <v>47</v>
      </c>
      <c r="E150" s="11" t="s">
        <v>46</v>
      </c>
      <c r="F150" s="51">
        <v>6000</v>
      </c>
      <c r="G150" s="51">
        <v>7500</v>
      </c>
      <c r="H150" s="51">
        <v>6800</v>
      </c>
      <c r="I150" s="51">
        <v>6400</v>
      </c>
      <c r="J150" s="51">
        <v>5800</v>
      </c>
    </row>
    <row r="151" spans="1:10" x14ac:dyDescent="0.25">
      <c r="A151" s="5" t="s">
        <v>12</v>
      </c>
      <c r="B151" s="12" t="s">
        <v>11</v>
      </c>
      <c r="C151" s="12" t="s">
        <v>15</v>
      </c>
      <c r="D151" s="11" t="s">
        <v>45</v>
      </c>
      <c r="E151" s="11" t="s">
        <v>44</v>
      </c>
      <c r="F151" s="51">
        <v>2800</v>
      </c>
      <c r="G151" s="51">
        <v>3250</v>
      </c>
      <c r="H151" s="51">
        <v>2000</v>
      </c>
      <c r="I151" s="51">
        <v>1500</v>
      </c>
      <c r="J151" s="51">
        <v>1540</v>
      </c>
    </row>
    <row r="152" spans="1:10" x14ac:dyDescent="0.25">
      <c r="A152" s="22" t="s">
        <v>33</v>
      </c>
      <c r="B152" s="22" t="s">
        <v>11</v>
      </c>
      <c r="C152" s="154"/>
      <c r="D152" s="19" t="s">
        <v>43</v>
      </c>
      <c r="E152" s="19" t="s">
        <v>42</v>
      </c>
      <c r="F152" s="18"/>
      <c r="G152" s="18"/>
      <c r="H152" s="18"/>
      <c r="I152" s="18"/>
      <c r="J152" s="51"/>
    </row>
    <row r="153" spans="1:10" x14ac:dyDescent="0.25">
      <c r="A153" s="5" t="s">
        <v>12</v>
      </c>
      <c r="B153" s="12" t="s">
        <v>11</v>
      </c>
      <c r="C153" s="12" t="s">
        <v>15</v>
      </c>
      <c r="D153" s="11" t="s">
        <v>30</v>
      </c>
      <c r="E153" s="11" t="s">
        <v>29</v>
      </c>
      <c r="F153" s="51">
        <v>912</v>
      </c>
      <c r="G153" s="51">
        <v>470</v>
      </c>
      <c r="H153" s="51">
        <v>321</v>
      </c>
      <c r="I153" s="51">
        <v>511</v>
      </c>
      <c r="J153" s="1">
        <v>703</v>
      </c>
    </row>
    <row r="154" spans="1:10" x14ac:dyDescent="0.25">
      <c r="A154" s="5" t="s">
        <v>12</v>
      </c>
      <c r="B154" s="12" t="s">
        <v>11</v>
      </c>
      <c r="C154" s="12" t="s">
        <v>10</v>
      </c>
      <c r="D154" s="11" t="s">
        <v>28</v>
      </c>
      <c r="E154" s="11" t="s">
        <v>27</v>
      </c>
      <c r="F154" s="51">
        <v>893</v>
      </c>
      <c r="G154" s="51">
        <v>654</v>
      </c>
      <c r="H154" s="51">
        <v>460</v>
      </c>
      <c r="I154" s="51">
        <v>711.86259999999993</v>
      </c>
      <c r="J154" s="1">
        <v>981</v>
      </c>
    </row>
    <row r="155" spans="1:10" x14ac:dyDescent="0.25">
      <c r="A155" s="5" t="s">
        <v>12</v>
      </c>
      <c r="B155" s="12" t="s">
        <v>11</v>
      </c>
      <c r="C155" s="12" t="s">
        <v>15</v>
      </c>
      <c r="D155" s="11" t="s">
        <v>26</v>
      </c>
      <c r="E155" s="11" t="s">
        <v>25</v>
      </c>
      <c r="F155" s="51">
        <v>672</v>
      </c>
      <c r="G155" s="51">
        <v>495</v>
      </c>
      <c r="H155" s="51">
        <v>384</v>
      </c>
      <c r="I155" s="51">
        <v>660</v>
      </c>
      <c r="J155" s="1">
        <v>626</v>
      </c>
    </row>
    <row r="156" spans="1:10" x14ac:dyDescent="0.25">
      <c r="A156" s="5" t="s">
        <v>12</v>
      </c>
      <c r="B156" s="12" t="s">
        <v>11</v>
      </c>
      <c r="C156" s="12" t="s">
        <v>15</v>
      </c>
      <c r="D156" s="11" t="s">
        <v>24</v>
      </c>
      <c r="E156" s="11" t="s">
        <v>23</v>
      </c>
      <c r="F156" s="51">
        <v>993</v>
      </c>
      <c r="G156" s="51">
        <v>781</v>
      </c>
      <c r="H156" s="51">
        <v>527</v>
      </c>
      <c r="I156" s="51">
        <v>769</v>
      </c>
      <c r="J156" s="1">
        <v>921</v>
      </c>
    </row>
    <row r="157" spans="1:10" x14ac:dyDescent="0.25">
      <c r="A157" s="5" t="s">
        <v>12</v>
      </c>
      <c r="B157" s="12" t="s">
        <v>11</v>
      </c>
      <c r="C157" s="12" t="s">
        <v>18</v>
      </c>
      <c r="D157" s="11" t="s">
        <v>41</v>
      </c>
      <c r="E157" s="11" t="s">
        <v>40</v>
      </c>
      <c r="F157" s="51">
        <v>51</v>
      </c>
      <c r="G157" s="51">
        <v>39</v>
      </c>
      <c r="H157" s="51">
        <v>19</v>
      </c>
      <c r="I157" s="51">
        <v>23.146944083224966</v>
      </c>
      <c r="J157" s="1">
        <v>38</v>
      </c>
    </row>
    <row r="158" spans="1:10" x14ac:dyDescent="0.25">
      <c r="A158" s="5" t="s">
        <v>12</v>
      </c>
      <c r="B158" s="12" t="s">
        <v>11</v>
      </c>
      <c r="C158" s="12" t="s">
        <v>15</v>
      </c>
      <c r="D158" s="11" t="s">
        <v>37</v>
      </c>
      <c r="E158" s="11" t="s">
        <v>36</v>
      </c>
      <c r="F158" s="51">
        <v>22</v>
      </c>
      <c r="G158" s="51">
        <v>53</v>
      </c>
      <c r="H158" s="51">
        <v>170</v>
      </c>
      <c r="I158" s="51">
        <v>154</v>
      </c>
      <c r="J158" s="1">
        <v>97</v>
      </c>
    </row>
    <row r="159" spans="1:10" x14ac:dyDescent="0.25">
      <c r="A159" s="5" t="s">
        <v>12</v>
      </c>
      <c r="B159" s="12" t="s">
        <v>11</v>
      </c>
      <c r="C159" s="12" t="s">
        <v>15</v>
      </c>
      <c r="D159" s="11" t="s">
        <v>35</v>
      </c>
      <c r="E159" s="11" t="s">
        <v>34</v>
      </c>
      <c r="F159" s="51">
        <v>505</v>
      </c>
      <c r="G159" s="51">
        <v>531</v>
      </c>
      <c r="H159" s="51">
        <v>594</v>
      </c>
      <c r="I159" s="51">
        <v>743</v>
      </c>
      <c r="J159" s="1">
        <v>666</v>
      </c>
    </row>
    <row r="160" spans="1:10" x14ac:dyDescent="0.25">
      <c r="A160" s="5" t="s">
        <v>12</v>
      </c>
      <c r="B160" s="12" t="s">
        <v>11</v>
      </c>
      <c r="C160" s="12" t="s">
        <v>15</v>
      </c>
      <c r="D160" s="11" t="s">
        <v>14</v>
      </c>
      <c r="E160" s="11" t="s">
        <v>13</v>
      </c>
      <c r="F160" s="51">
        <v>647</v>
      </c>
      <c r="G160" s="51">
        <v>676</v>
      </c>
      <c r="H160" s="51">
        <v>521</v>
      </c>
      <c r="I160" s="51">
        <v>434</v>
      </c>
      <c r="J160" s="1">
        <v>531</v>
      </c>
    </row>
    <row r="161" spans="1:12" x14ac:dyDescent="0.25">
      <c r="A161" s="22" t="s">
        <v>33</v>
      </c>
      <c r="B161" s="22" t="s">
        <v>11</v>
      </c>
      <c r="C161" s="154"/>
      <c r="D161" s="19" t="s">
        <v>32</v>
      </c>
      <c r="E161" s="19" t="s">
        <v>31</v>
      </c>
      <c r="F161" s="157"/>
      <c r="G161" s="157"/>
      <c r="H161" s="157"/>
      <c r="I161" s="157"/>
    </row>
    <row r="162" spans="1:12" x14ac:dyDescent="0.25">
      <c r="A162" s="5" t="s">
        <v>12</v>
      </c>
      <c r="B162" s="12" t="s">
        <v>11</v>
      </c>
      <c r="C162" s="12" t="s">
        <v>15</v>
      </c>
      <c r="D162" s="11" t="s">
        <v>30</v>
      </c>
      <c r="E162" s="11" t="s">
        <v>29</v>
      </c>
      <c r="F162" s="51"/>
      <c r="G162" s="51"/>
      <c r="H162" s="51"/>
      <c r="I162" s="51"/>
    </row>
    <row r="163" spans="1:12" x14ac:dyDescent="0.25">
      <c r="A163" s="5" t="s">
        <v>12</v>
      </c>
      <c r="B163" s="12" t="s">
        <v>11</v>
      </c>
      <c r="C163" s="12" t="s">
        <v>18</v>
      </c>
      <c r="D163" s="11" t="s">
        <v>28</v>
      </c>
      <c r="E163" s="11" t="s">
        <v>27</v>
      </c>
      <c r="F163" s="28"/>
      <c r="G163" s="28"/>
      <c r="H163" s="51"/>
      <c r="I163" s="51"/>
    </row>
    <row r="164" spans="1:12" x14ac:dyDescent="0.25">
      <c r="A164" s="5" t="s">
        <v>12</v>
      </c>
      <c r="B164" s="12" t="s">
        <v>11</v>
      </c>
      <c r="C164" s="12" t="s">
        <v>15</v>
      </c>
      <c r="D164" s="11" t="s">
        <v>26</v>
      </c>
      <c r="E164" s="11" t="s">
        <v>25</v>
      </c>
      <c r="F164" s="153">
        <v>195</v>
      </c>
      <c r="G164" s="153"/>
      <c r="H164" s="51"/>
      <c r="I164" s="51"/>
    </row>
    <row r="165" spans="1:12" x14ac:dyDescent="0.25">
      <c r="A165" s="5" t="s">
        <v>12</v>
      </c>
      <c r="B165" s="12" t="s">
        <v>11</v>
      </c>
      <c r="C165" s="12" t="s">
        <v>15</v>
      </c>
      <c r="D165" s="11" t="s">
        <v>22</v>
      </c>
      <c r="E165" s="11" t="s">
        <v>21</v>
      </c>
      <c r="G165" s="153"/>
      <c r="H165" s="51"/>
      <c r="I165" s="51"/>
    </row>
    <row r="166" spans="1:12" x14ac:dyDescent="0.25">
      <c r="A166" s="5" t="s">
        <v>12</v>
      </c>
      <c r="B166" s="12" t="s">
        <v>11</v>
      </c>
      <c r="C166" s="12" t="s">
        <v>15</v>
      </c>
      <c r="D166" s="11" t="s">
        <v>24</v>
      </c>
      <c r="E166" s="11" t="s">
        <v>23</v>
      </c>
      <c r="F166" s="153">
        <v>195</v>
      </c>
      <c r="G166" s="153">
        <v>195</v>
      </c>
      <c r="H166" s="51"/>
      <c r="I166" s="51"/>
    </row>
    <row r="167" spans="1:12" x14ac:dyDescent="0.25">
      <c r="A167" s="5" t="s">
        <v>12</v>
      </c>
      <c r="B167" s="12" t="s">
        <v>11</v>
      </c>
      <c r="C167" s="12" t="s">
        <v>15</v>
      </c>
      <c r="D167" s="11" t="s">
        <v>22</v>
      </c>
      <c r="E167" s="11" t="s">
        <v>21</v>
      </c>
      <c r="G167" s="153">
        <v>195</v>
      </c>
      <c r="H167" s="51"/>
      <c r="I167" s="51"/>
    </row>
    <row r="168" spans="1:12" x14ac:dyDescent="0.25">
      <c r="A168" s="5" t="s">
        <v>12</v>
      </c>
      <c r="B168" s="12" t="s">
        <v>11</v>
      </c>
      <c r="C168" s="12" t="s">
        <v>18</v>
      </c>
      <c r="D168" s="11" t="s">
        <v>20</v>
      </c>
      <c r="E168" s="11" t="s">
        <v>19</v>
      </c>
      <c r="G168" s="153"/>
      <c r="H168" s="51"/>
      <c r="I168" s="51"/>
    </row>
    <row r="169" spans="1:12" x14ac:dyDescent="0.25">
      <c r="A169" s="5" t="s">
        <v>12</v>
      </c>
      <c r="B169" s="12" t="s">
        <v>11</v>
      </c>
      <c r="C169" s="12" t="s">
        <v>15</v>
      </c>
      <c r="D169" s="11" t="s">
        <v>14</v>
      </c>
      <c r="E169" s="11" t="s">
        <v>13</v>
      </c>
      <c r="F169" s="153">
        <v>164</v>
      </c>
      <c r="G169" s="153"/>
      <c r="H169" s="51"/>
      <c r="I169" s="51"/>
    </row>
    <row r="170" spans="1:12" x14ac:dyDescent="0.25">
      <c r="A170" s="5" t="s">
        <v>7</v>
      </c>
      <c r="B170" s="12"/>
      <c r="C170" s="12"/>
      <c r="D170" s="11"/>
      <c r="E170" s="11"/>
      <c r="F170" s="6"/>
      <c r="G170" s="6"/>
      <c r="H170" s="6"/>
      <c r="I170" s="6"/>
    </row>
    <row r="171" spans="1:12" x14ac:dyDescent="0.25">
      <c r="A171" s="5" t="s">
        <v>7</v>
      </c>
      <c r="B171" s="12"/>
      <c r="C171" s="12"/>
      <c r="D171" s="11"/>
      <c r="E171" s="11"/>
      <c r="F171" s="6"/>
      <c r="G171" s="6"/>
      <c r="H171" s="6"/>
      <c r="I171" s="6"/>
    </row>
    <row r="172" spans="1:12" x14ac:dyDescent="0.25">
      <c r="A172" s="12" t="s">
        <v>89</v>
      </c>
      <c r="B172" s="12"/>
      <c r="C172" s="11"/>
      <c r="D172" s="31" t="s">
        <v>387</v>
      </c>
      <c r="E172" s="31" t="s">
        <v>386</v>
      </c>
      <c r="F172" s="6"/>
      <c r="G172" s="6"/>
      <c r="H172" s="156"/>
      <c r="I172" s="156"/>
      <c r="J172" s="33"/>
    </row>
    <row r="173" spans="1:12" x14ac:dyDescent="0.25">
      <c r="A173" s="5" t="s">
        <v>12</v>
      </c>
      <c r="B173" s="12" t="s">
        <v>11</v>
      </c>
      <c r="C173" s="12" t="s">
        <v>10</v>
      </c>
      <c r="D173" s="11" t="s">
        <v>87</v>
      </c>
      <c r="E173" s="11" t="s">
        <v>86</v>
      </c>
      <c r="F173" s="51">
        <v>10995</v>
      </c>
      <c r="G173" s="51">
        <v>11210</v>
      </c>
      <c r="H173" s="51">
        <v>9308</v>
      </c>
      <c r="I173" s="9">
        <v>6288.4277000000002</v>
      </c>
      <c r="J173" s="9">
        <v>5990.567</v>
      </c>
      <c r="K173" s="51"/>
      <c r="L173" s="51"/>
    </row>
    <row r="174" spans="1:12" x14ac:dyDescent="0.25">
      <c r="A174" s="5" t="s">
        <v>12</v>
      </c>
      <c r="B174" s="12" t="s">
        <v>11</v>
      </c>
      <c r="C174" s="12" t="s">
        <v>10</v>
      </c>
      <c r="D174" s="11" t="s">
        <v>85</v>
      </c>
      <c r="E174" s="11" t="s">
        <v>84</v>
      </c>
      <c r="F174" s="51">
        <v>3293</v>
      </c>
      <c r="G174" s="51">
        <v>4334</v>
      </c>
      <c r="H174" s="51">
        <v>3871</v>
      </c>
      <c r="I174" s="9">
        <v>1398.5388</v>
      </c>
      <c r="J174" s="9">
        <v>1662.2560000000001</v>
      </c>
    </row>
    <row r="175" spans="1:12" x14ac:dyDescent="0.25">
      <c r="A175" s="5" t="s">
        <v>12</v>
      </c>
      <c r="B175" s="12" t="s">
        <v>11</v>
      </c>
      <c r="C175" s="12" t="s">
        <v>10</v>
      </c>
      <c r="D175" s="11" t="s">
        <v>83</v>
      </c>
      <c r="E175" s="11" t="s">
        <v>82</v>
      </c>
      <c r="F175" s="51">
        <v>442</v>
      </c>
      <c r="G175" s="51">
        <v>138</v>
      </c>
      <c r="H175" s="51">
        <v>78</v>
      </c>
      <c r="I175" s="9">
        <v>483.19870000000003</v>
      </c>
      <c r="J175" s="9">
        <v>534.36709999999994</v>
      </c>
    </row>
    <row r="176" spans="1:12" x14ac:dyDescent="0.25">
      <c r="B176" s="12"/>
      <c r="C176" s="12"/>
      <c r="D176" s="11"/>
      <c r="E176" s="11" t="s">
        <v>385</v>
      </c>
      <c r="F176" s="51"/>
      <c r="G176" s="51"/>
      <c r="H176" s="51"/>
      <c r="I176" s="9"/>
      <c r="J176" s="9">
        <v>21.126300000000001</v>
      </c>
    </row>
    <row r="177" spans="1:12" x14ac:dyDescent="0.25">
      <c r="B177" s="12"/>
      <c r="C177" s="12"/>
      <c r="D177" s="11"/>
      <c r="E177" s="11" t="s">
        <v>384</v>
      </c>
      <c r="F177" s="51"/>
      <c r="G177" s="51"/>
      <c r="H177" s="51"/>
      <c r="I177" s="9"/>
      <c r="J177" s="9">
        <v>7.4813000000000001</v>
      </c>
    </row>
    <row r="178" spans="1:12" x14ac:dyDescent="0.25">
      <c r="A178" s="5" t="s">
        <v>12</v>
      </c>
      <c r="B178" s="12" t="s">
        <v>11</v>
      </c>
      <c r="C178" s="12" t="s">
        <v>10</v>
      </c>
      <c r="D178" s="11" t="s">
        <v>81</v>
      </c>
      <c r="E178" s="11" t="s">
        <v>80</v>
      </c>
      <c r="F178" s="51">
        <v>16</v>
      </c>
      <c r="G178" s="51">
        <v>24</v>
      </c>
      <c r="H178" s="51">
        <v>12</v>
      </c>
      <c r="I178" s="9">
        <v>24.329900000000002</v>
      </c>
      <c r="J178" s="9">
        <v>1.9473</v>
      </c>
    </row>
    <row r="179" spans="1:12" x14ac:dyDescent="0.25">
      <c r="A179" s="5" t="s">
        <v>12</v>
      </c>
      <c r="B179" s="12" t="s">
        <v>11</v>
      </c>
      <c r="C179" s="12" t="s">
        <v>10</v>
      </c>
      <c r="D179" s="11" t="s">
        <v>79</v>
      </c>
      <c r="E179" s="11" t="s">
        <v>78</v>
      </c>
      <c r="F179" s="7">
        <v>1925</v>
      </c>
      <c r="G179" s="7">
        <v>1857</v>
      </c>
      <c r="H179" s="7">
        <v>1421</v>
      </c>
      <c r="I179" s="9">
        <v>947.76549999999997</v>
      </c>
      <c r="J179" s="9">
        <v>1172.8777</v>
      </c>
      <c r="K179" s="7"/>
      <c r="L179" s="7"/>
    </row>
    <row r="180" spans="1:12" x14ac:dyDescent="0.25">
      <c r="A180" s="5" t="s">
        <v>12</v>
      </c>
      <c r="B180" s="12" t="s">
        <v>11</v>
      </c>
      <c r="C180" s="12" t="s">
        <v>10</v>
      </c>
      <c r="D180" s="11" t="s">
        <v>77</v>
      </c>
      <c r="E180" s="11" t="s">
        <v>76</v>
      </c>
      <c r="F180" s="27">
        <v>13.1</v>
      </c>
      <c r="G180" s="27">
        <v>12.1</v>
      </c>
      <c r="H180" s="27">
        <v>10.7</v>
      </c>
      <c r="I180" s="29">
        <v>11.56588036766292</v>
      </c>
      <c r="J180" s="29">
        <v>14.275883399611947</v>
      </c>
      <c r="K180" s="7"/>
      <c r="L180" s="7"/>
    </row>
    <row r="181" spans="1:12" x14ac:dyDescent="0.25">
      <c r="A181" s="5" t="s">
        <v>12</v>
      </c>
      <c r="B181" s="12" t="s">
        <v>11</v>
      </c>
      <c r="C181" s="12" t="s">
        <v>10</v>
      </c>
      <c r="D181" s="11" t="s">
        <v>75</v>
      </c>
      <c r="E181" s="11" t="s">
        <v>74</v>
      </c>
      <c r="F181" s="7">
        <v>-844</v>
      </c>
      <c r="G181" s="7">
        <v>-908</v>
      </c>
      <c r="H181" s="7">
        <v>-760</v>
      </c>
      <c r="I181" s="9">
        <v>-658.04480000000001</v>
      </c>
      <c r="J181" s="9">
        <v>-624.92150000000004</v>
      </c>
      <c r="K181" s="7"/>
      <c r="L181" s="7"/>
    </row>
    <row r="182" spans="1:12" x14ac:dyDescent="0.25">
      <c r="A182" s="12" t="s">
        <v>12</v>
      </c>
      <c r="B182" s="12" t="s">
        <v>11</v>
      </c>
      <c r="C182" s="12" t="s">
        <v>10</v>
      </c>
      <c r="D182" s="11" t="s">
        <v>73</v>
      </c>
      <c r="E182" s="11" t="s">
        <v>72</v>
      </c>
      <c r="F182" s="51">
        <v>1081</v>
      </c>
      <c r="G182" s="51">
        <v>950</v>
      </c>
      <c r="H182" s="51">
        <v>660</v>
      </c>
      <c r="I182" s="9">
        <v>289.74650000000003</v>
      </c>
      <c r="J182" s="9">
        <v>547.93899999999996</v>
      </c>
    </row>
    <row r="183" spans="1:12" x14ac:dyDescent="0.25">
      <c r="A183" s="12" t="s">
        <v>12</v>
      </c>
      <c r="B183" s="12" t="s">
        <v>71</v>
      </c>
      <c r="C183" s="12" t="s">
        <v>18</v>
      </c>
      <c r="D183" s="11" t="s">
        <v>70</v>
      </c>
      <c r="E183" s="11" t="s">
        <v>69</v>
      </c>
      <c r="F183" s="155">
        <v>7.3</v>
      </c>
      <c r="G183" s="6">
        <v>6</v>
      </c>
      <c r="H183" s="6">
        <v>5</v>
      </c>
      <c r="I183" s="6">
        <v>3.5358676338704504</v>
      </c>
      <c r="J183" s="6">
        <v>6.6693341292958079</v>
      </c>
    </row>
    <row r="184" spans="1:12" outlineLevel="1" x14ac:dyDescent="0.25">
      <c r="A184" s="12" t="s">
        <v>12</v>
      </c>
      <c r="B184" s="12" t="s">
        <v>11</v>
      </c>
      <c r="C184" s="12" t="s">
        <v>10</v>
      </c>
      <c r="D184" s="11" t="s">
        <v>68</v>
      </c>
      <c r="E184" s="11" t="s">
        <v>383</v>
      </c>
      <c r="F184" s="51">
        <v>-80</v>
      </c>
      <c r="G184" s="28">
        <v>-56</v>
      </c>
      <c r="H184" s="28">
        <v>-1279</v>
      </c>
      <c r="I184" s="6">
        <v>-267.34960000000001</v>
      </c>
      <c r="J184" s="6"/>
    </row>
    <row r="185" spans="1:12" outlineLevel="1" x14ac:dyDescent="0.25">
      <c r="A185" s="12" t="s">
        <v>12</v>
      </c>
      <c r="B185" s="12" t="s">
        <v>11</v>
      </c>
      <c r="C185" s="12" t="s">
        <v>10</v>
      </c>
      <c r="D185" s="11" t="s">
        <v>64</v>
      </c>
      <c r="E185" s="11" t="s">
        <v>63</v>
      </c>
      <c r="F185" s="51">
        <v>1002</v>
      </c>
      <c r="G185" s="28">
        <v>894</v>
      </c>
      <c r="H185" s="28">
        <v>-619</v>
      </c>
      <c r="I185" s="9">
        <v>22.396900000000002</v>
      </c>
      <c r="J185" s="9">
        <v>362</v>
      </c>
    </row>
    <row r="186" spans="1:12" outlineLevel="1" x14ac:dyDescent="0.25">
      <c r="A186" s="12" t="s">
        <v>12</v>
      </c>
      <c r="B186" s="12" t="s">
        <v>11</v>
      </c>
      <c r="C186" s="12" t="s">
        <v>18</v>
      </c>
      <c r="D186" s="11" t="s">
        <v>62</v>
      </c>
      <c r="E186" s="11" t="s">
        <v>61</v>
      </c>
      <c r="F186" s="155">
        <v>6.8</v>
      </c>
      <c r="G186" s="6">
        <v>5.7</v>
      </c>
      <c r="H186" s="6">
        <v>-4.7</v>
      </c>
      <c r="I186" s="6">
        <v>0.27331641213624014</v>
      </c>
      <c r="J186" s="6">
        <v>4.7</v>
      </c>
    </row>
    <row r="187" spans="1:12" x14ac:dyDescent="0.25">
      <c r="A187" s="12" t="s">
        <v>12</v>
      </c>
      <c r="B187" s="12" t="s">
        <v>11</v>
      </c>
      <c r="C187" s="12" t="s">
        <v>10</v>
      </c>
      <c r="D187" s="11" t="s">
        <v>60</v>
      </c>
      <c r="E187" s="11" t="s">
        <v>59</v>
      </c>
      <c r="F187" s="51">
        <v>-142</v>
      </c>
      <c r="G187" s="28">
        <v>-198</v>
      </c>
      <c r="H187" s="28">
        <v>-518</v>
      </c>
      <c r="I187" s="9">
        <v>-523.73109999999997</v>
      </c>
      <c r="J187" s="9">
        <v>-428</v>
      </c>
    </row>
    <row r="188" spans="1:12" x14ac:dyDescent="0.25">
      <c r="A188" s="12" t="s">
        <v>12</v>
      </c>
      <c r="B188" s="12" t="s">
        <v>11</v>
      </c>
      <c r="C188" s="12" t="s">
        <v>10</v>
      </c>
      <c r="D188" s="11" t="s">
        <v>58</v>
      </c>
      <c r="E188" s="11" t="s">
        <v>57</v>
      </c>
      <c r="F188" s="51">
        <v>860</v>
      </c>
      <c r="G188" s="28">
        <v>695</v>
      </c>
      <c r="H188" s="28">
        <v>-1137</v>
      </c>
      <c r="I188" s="9">
        <v>-501.33420000000001</v>
      </c>
      <c r="J188" s="9">
        <v>-67</v>
      </c>
    </row>
    <row r="189" spans="1:12" x14ac:dyDescent="0.25">
      <c r="A189" s="12" t="s">
        <v>12</v>
      </c>
      <c r="B189" s="12" t="s">
        <v>11</v>
      </c>
      <c r="C189" s="12" t="s">
        <v>10</v>
      </c>
      <c r="D189" s="11" t="s">
        <v>56</v>
      </c>
      <c r="E189" s="11" t="s">
        <v>55</v>
      </c>
      <c r="F189" s="51">
        <v>11970</v>
      </c>
      <c r="G189" s="51">
        <v>15109</v>
      </c>
      <c r="H189" s="51">
        <v>12422</v>
      </c>
      <c r="I189" s="9">
        <v>11499.199000000001</v>
      </c>
      <c r="J189" s="9">
        <v>10589</v>
      </c>
    </row>
    <row r="190" spans="1:12" x14ac:dyDescent="0.25">
      <c r="A190" s="12" t="s">
        <v>12</v>
      </c>
      <c r="B190" s="12" t="s">
        <v>11</v>
      </c>
      <c r="C190" s="12" t="s">
        <v>18</v>
      </c>
      <c r="D190" s="11" t="s">
        <v>54</v>
      </c>
      <c r="E190" s="11" t="s">
        <v>53</v>
      </c>
      <c r="F190" s="155">
        <v>8.8000000000000007</v>
      </c>
      <c r="G190" s="6">
        <v>6.7</v>
      </c>
      <c r="H190" s="6">
        <v>4.3</v>
      </c>
      <c r="I190" s="29">
        <v>-0.27026113025904214</v>
      </c>
      <c r="J190" s="29">
        <v>4.2</v>
      </c>
    </row>
    <row r="191" spans="1:12" x14ac:dyDescent="0.25">
      <c r="A191" s="12" t="s">
        <v>12</v>
      </c>
      <c r="B191" s="12" t="s">
        <v>11</v>
      </c>
      <c r="C191" s="12" t="s">
        <v>382</v>
      </c>
      <c r="D191" s="11" t="s">
        <v>51</v>
      </c>
      <c r="E191" s="11" t="s">
        <v>50</v>
      </c>
      <c r="F191" s="51">
        <v>1822</v>
      </c>
      <c r="G191" s="51">
        <v>1864</v>
      </c>
      <c r="H191" s="10">
        <v>1486</v>
      </c>
      <c r="I191" s="9">
        <v>923.3</v>
      </c>
      <c r="J191" s="9">
        <v>873</v>
      </c>
    </row>
    <row r="192" spans="1:12" x14ac:dyDescent="0.25">
      <c r="A192" s="22" t="s">
        <v>33</v>
      </c>
      <c r="B192" s="22" t="s">
        <v>11</v>
      </c>
      <c r="C192" s="154"/>
      <c r="D192" s="19" t="s">
        <v>49</v>
      </c>
      <c r="E192" s="19" t="s">
        <v>48</v>
      </c>
      <c r="F192" s="25"/>
      <c r="G192" s="25"/>
      <c r="H192" s="25"/>
      <c r="I192" s="25"/>
    </row>
    <row r="193" spans="1:10" x14ac:dyDescent="0.25">
      <c r="A193" s="12" t="s">
        <v>12</v>
      </c>
      <c r="B193" s="12" t="s">
        <v>11</v>
      </c>
      <c r="C193" s="12" t="s">
        <v>15</v>
      </c>
      <c r="D193" s="11" t="s">
        <v>47</v>
      </c>
      <c r="E193" s="11" t="s">
        <v>46</v>
      </c>
      <c r="F193" s="51">
        <v>31000</v>
      </c>
      <c r="G193" s="51">
        <v>32700</v>
      </c>
      <c r="H193" s="51">
        <v>28900</v>
      </c>
      <c r="I193" s="51">
        <v>25900</v>
      </c>
      <c r="J193" s="23">
        <v>23800</v>
      </c>
    </row>
    <row r="194" spans="1:10" x14ac:dyDescent="0.25">
      <c r="A194" s="12" t="s">
        <v>12</v>
      </c>
      <c r="B194" s="12" t="s">
        <v>11</v>
      </c>
      <c r="C194" s="12" t="s">
        <v>15</v>
      </c>
      <c r="D194" s="11" t="s">
        <v>45</v>
      </c>
      <c r="E194" s="11" t="s">
        <v>44</v>
      </c>
      <c r="F194" s="51">
        <v>15000</v>
      </c>
      <c r="G194" s="51">
        <v>12650</v>
      </c>
      <c r="H194" s="51">
        <v>8200</v>
      </c>
      <c r="I194" s="51">
        <v>6300</v>
      </c>
      <c r="J194" s="23">
        <v>6540</v>
      </c>
    </row>
    <row r="195" spans="1:10" x14ac:dyDescent="0.25">
      <c r="A195" s="22" t="s">
        <v>33</v>
      </c>
      <c r="B195" s="22" t="s">
        <v>11</v>
      </c>
      <c r="C195" s="154"/>
      <c r="D195" s="19" t="s">
        <v>43</v>
      </c>
      <c r="E195" s="19" t="s">
        <v>42</v>
      </c>
      <c r="F195" s="18"/>
      <c r="G195" s="18"/>
      <c r="H195" s="18"/>
      <c r="I195" s="18"/>
    </row>
    <row r="196" spans="1:10" x14ac:dyDescent="0.25">
      <c r="A196" s="12" t="s">
        <v>12</v>
      </c>
      <c r="B196" s="12" t="s">
        <v>11</v>
      </c>
      <c r="C196" s="12" t="s">
        <v>15</v>
      </c>
      <c r="D196" s="11" t="s">
        <v>30</v>
      </c>
      <c r="E196" s="11" t="s">
        <v>29</v>
      </c>
      <c r="F196" s="51">
        <v>3652</v>
      </c>
      <c r="G196" s="51">
        <v>1873</v>
      </c>
      <c r="H196" s="51">
        <v>1242</v>
      </c>
      <c r="I196" s="51">
        <v>1727</v>
      </c>
      <c r="J196" s="51">
        <v>1717</v>
      </c>
    </row>
    <row r="197" spans="1:10" x14ac:dyDescent="0.25">
      <c r="A197" s="12" t="s">
        <v>12</v>
      </c>
      <c r="B197" s="12" t="s">
        <v>11</v>
      </c>
      <c r="C197" s="12" t="s">
        <v>10</v>
      </c>
      <c r="D197" s="11" t="s">
        <v>28</v>
      </c>
      <c r="E197" s="11" t="s">
        <v>27</v>
      </c>
      <c r="F197" s="51">
        <v>12222</v>
      </c>
      <c r="G197" s="51">
        <v>7063</v>
      </c>
      <c r="H197" s="51">
        <v>4795</v>
      </c>
      <c r="I197" s="51">
        <v>6328.7897000000003</v>
      </c>
      <c r="J197" s="51">
        <v>5688</v>
      </c>
    </row>
    <row r="198" spans="1:10" x14ac:dyDescent="0.25">
      <c r="A198" s="12" t="s">
        <v>12</v>
      </c>
      <c r="B198" s="12" t="s">
        <v>11</v>
      </c>
      <c r="C198" s="12" t="s">
        <v>15</v>
      </c>
      <c r="D198" s="11" t="s">
        <v>26</v>
      </c>
      <c r="E198" s="11" t="s">
        <v>25</v>
      </c>
      <c r="F198" s="51">
        <v>3506</v>
      </c>
      <c r="G198" s="51">
        <v>1698</v>
      </c>
      <c r="H198" s="51">
        <v>1082</v>
      </c>
      <c r="I198" s="51">
        <v>1462</v>
      </c>
      <c r="J198" s="51">
        <v>2099</v>
      </c>
    </row>
    <row r="199" spans="1:10" x14ac:dyDescent="0.25">
      <c r="A199" s="12" t="s">
        <v>12</v>
      </c>
      <c r="B199" s="12" t="s">
        <v>11</v>
      </c>
      <c r="C199" s="12" t="s">
        <v>15</v>
      </c>
      <c r="D199" s="11" t="s">
        <v>24</v>
      </c>
      <c r="E199" s="11" t="s">
        <v>23</v>
      </c>
      <c r="F199" s="51">
        <v>5753</v>
      </c>
      <c r="G199" s="51">
        <v>4324</v>
      </c>
      <c r="H199" s="51">
        <v>2153</v>
      </c>
      <c r="I199" s="51">
        <v>2167</v>
      </c>
      <c r="J199" s="51">
        <v>2878</v>
      </c>
    </row>
    <row r="200" spans="1:10" x14ac:dyDescent="0.25">
      <c r="A200" s="12" t="s">
        <v>12</v>
      </c>
      <c r="B200" s="12" t="s">
        <v>11</v>
      </c>
      <c r="C200" s="12" t="s">
        <v>18</v>
      </c>
      <c r="D200" s="11" t="s">
        <v>41</v>
      </c>
      <c r="E200" s="11" t="s">
        <v>40</v>
      </c>
      <c r="F200" s="51">
        <v>58</v>
      </c>
      <c r="G200" s="51">
        <v>50</v>
      </c>
      <c r="H200" s="51">
        <v>36</v>
      </c>
      <c r="I200" s="51">
        <v>39.963082602676508</v>
      </c>
      <c r="J200" s="51">
        <v>38</v>
      </c>
    </row>
    <row r="201" spans="1:10" x14ac:dyDescent="0.25">
      <c r="A201" s="12" t="s">
        <v>12</v>
      </c>
      <c r="B201" s="12" t="s">
        <v>11</v>
      </c>
      <c r="C201" s="12" t="s">
        <v>18</v>
      </c>
      <c r="D201" s="11" t="s">
        <v>39</v>
      </c>
      <c r="E201" s="11" t="s">
        <v>38</v>
      </c>
      <c r="F201" s="51">
        <v>3</v>
      </c>
      <c r="G201" s="51">
        <v>1</v>
      </c>
      <c r="H201" s="51">
        <v>3</v>
      </c>
      <c r="I201" s="51">
        <v>5.0299953853253339</v>
      </c>
      <c r="J201" s="51">
        <v>3</v>
      </c>
    </row>
    <row r="202" spans="1:10" x14ac:dyDescent="0.25">
      <c r="A202" s="12" t="s">
        <v>12</v>
      </c>
      <c r="B202" s="12" t="s">
        <v>11</v>
      </c>
      <c r="C202" s="12" t="s">
        <v>18</v>
      </c>
      <c r="D202" s="11" t="s">
        <v>17</v>
      </c>
      <c r="E202" s="11" t="s">
        <v>16</v>
      </c>
      <c r="F202" s="51">
        <v>45</v>
      </c>
      <c r="G202" s="51">
        <v>55</v>
      </c>
      <c r="H202" s="51">
        <v>61</v>
      </c>
      <c r="I202" s="51">
        <v>53.161052145823717</v>
      </c>
      <c r="J202" s="51">
        <v>47</v>
      </c>
    </row>
    <row r="203" spans="1:10" x14ac:dyDescent="0.25">
      <c r="A203" s="12" t="s">
        <v>12</v>
      </c>
      <c r="B203" s="12" t="s">
        <v>11</v>
      </c>
      <c r="C203" s="12" t="s">
        <v>15</v>
      </c>
      <c r="D203" s="11" t="s">
        <v>37</v>
      </c>
      <c r="E203" s="11" t="s">
        <v>36</v>
      </c>
      <c r="F203" s="28">
        <v>114</v>
      </c>
      <c r="G203" s="28">
        <v>212</v>
      </c>
      <c r="H203" s="28">
        <v>550</v>
      </c>
      <c r="I203" s="28">
        <v>368</v>
      </c>
      <c r="J203" s="51">
        <v>243</v>
      </c>
    </row>
    <row r="204" spans="1:10" x14ac:dyDescent="0.25">
      <c r="A204" s="12" t="s">
        <v>12</v>
      </c>
      <c r="B204" s="12" t="s">
        <v>11</v>
      </c>
      <c r="C204" s="12" t="s">
        <v>15</v>
      </c>
      <c r="D204" s="11" t="s">
        <v>35</v>
      </c>
      <c r="E204" s="11" t="s">
        <v>34</v>
      </c>
      <c r="F204" s="28">
        <v>2483</v>
      </c>
      <c r="G204" s="28">
        <v>2309</v>
      </c>
      <c r="H204" s="28">
        <v>1875</v>
      </c>
      <c r="I204" s="28">
        <v>1610</v>
      </c>
      <c r="J204" s="28">
        <v>1992</v>
      </c>
    </row>
    <row r="205" spans="1:10" x14ac:dyDescent="0.25">
      <c r="A205" s="12" t="s">
        <v>12</v>
      </c>
      <c r="B205" s="12" t="s">
        <v>11</v>
      </c>
      <c r="C205" s="12" t="s">
        <v>15</v>
      </c>
      <c r="D205" s="11" t="s">
        <v>14</v>
      </c>
      <c r="E205" s="11" t="s">
        <v>13</v>
      </c>
      <c r="F205" s="51">
        <v>3136</v>
      </c>
      <c r="G205" s="51">
        <v>3029</v>
      </c>
      <c r="H205" s="51">
        <v>2419</v>
      </c>
      <c r="I205" s="51">
        <v>1630</v>
      </c>
      <c r="J205" s="28">
        <v>1513</v>
      </c>
    </row>
    <row r="206" spans="1:10" x14ac:dyDescent="0.25">
      <c r="A206" s="12" t="s">
        <v>12</v>
      </c>
      <c r="B206" s="12" t="s">
        <v>11</v>
      </c>
      <c r="C206" s="12" t="s">
        <v>10</v>
      </c>
      <c r="D206" s="11" t="s">
        <v>9</v>
      </c>
      <c r="E206" s="11" t="s">
        <v>8</v>
      </c>
      <c r="F206" s="51">
        <v>14548</v>
      </c>
      <c r="G206" s="51">
        <v>9235</v>
      </c>
      <c r="H206" s="51">
        <v>4363</v>
      </c>
      <c r="I206" s="51">
        <v>4314</v>
      </c>
      <c r="J206" s="51">
        <v>4952.433</v>
      </c>
    </row>
    <row r="207" spans="1:10" x14ac:dyDescent="0.25">
      <c r="A207" s="22" t="s">
        <v>33</v>
      </c>
      <c r="B207" s="22" t="s">
        <v>11</v>
      </c>
      <c r="C207" s="154"/>
      <c r="D207" s="19" t="s">
        <v>32</v>
      </c>
      <c r="E207" s="19" t="s">
        <v>31</v>
      </c>
      <c r="F207" s="18"/>
      <c r="G207" s="18"/>
      <c r="H207" s="18"/>
      <c r="I207" s="18"/>
    </row>
    <row r="208" spans="1:10" x14ac:dyDescent="0.25">
      <c r="A208" s="5" t="s">
        <v>12</v>
      </c>
      <c r="B208" s="12" t="s">
        <v>11</v>
      </c>
      <c r="C208" s="12" t="s">
        <v>15</v>
      </c>
      <c r="D208" s="11" t="s">
        <v>30</v>
      </c>
      <c r="E208" s="11" t="s">
        <v>29</v>
      </c>
      <c r="F208" s="51">
        <v>1028</v>
      </c>
      <c r="G208" s="51">
        <v>854</v>
      </c>
      <c r="H208" s="51">
        <v>251</v>
      </c>
      <c r="I208" s="51">
        <v>573</v>
      </c>
      <c r="J208" s="51">
        <v>676</v>
      </c>
    </row>
    <row r="209" spans="1:12" x14ac:dyDescent="0.25">
      <c r="A209" s="5" t="s">
        <v>12</v>
      </c>
      <c r="B209" s="12" t="s">
        <v>11</v>
      </c>
      <c r="C209" s="12" t="s">
        <v>18</v>
      </c>
      <c r="D209" s="11" t="s">
        <v>28</v>
      </c>
      <c r="E209" s="11" t="s">
        <v>27</v>
      </c>
      <c r="F209" s="51">
        <v>2870</v>
      </c>
      <c r="G209" s="51">
        <v>2159</v>
      </c>
      <c r="H209" s="51">
        <v>802</v>
      </c>
      <c r="I209" s="51">
        <v>1743</v>
      </c>
      <c r="J209" s="51">
        <v>1917</v>
      </c>
    </row>
    <row r="210" spans="1:12" x14ac:dyDescent="0.25">
      <c r="A210" s="5" t="s">
        <v>12</v>
      </c>
      <c r="B210" s="12" t="s">
        <v>11</v>
      </c>
      <c r="C210" s="12" t="s">
        <v>15</v>
      </c>
      <c r="D210" s="11" t="s">
        <v>26</v>
      </c>
      <c r="E210" s="11" t="s">
        <v>25</v>
      </c>
      <c r="F210" s="51">
        <v>1223</v>
      </c>
      <c r="G210" s="51">
        <v>1085</v>
      </c>
      <c r="H210" s="51">
        <v>251</v>
      </c>
      <c r="I210" s="51">
        <v>573</v>
      </c>
      <c r="J210" s="51">
        <v>676</v>
      </c>
    </row>
    <row r="211" spans="1:12" x14ac:dyDescent="0.25">
      <c r="A211" s="5" t="s">
        <v>12</v>
      </c>
      <c r="B211" s="12" t="s">
        <v>11</v>
      </c>
      <c r="C211" s="12" t="s">
        <v>15</v>
      </c>
      <c r="D211" s="11" t="s">
        <v>22</v>
      </c>
      <c r="E211" s="11" t="s">
        <v>21</v>
      </c>
      <c r="F211" s="51">
        <v>195</v>
      </c>
      <c r="G211" s="51">
        <v>0</v>
      </c>
      <c r="H211" s="51"/>
      <c r="I211" s="51">
        <v>0</v>
      </c>
      <c r="J211" s="51">
        <v>0</v>
      </c>
    </row>
    <row r="212" spans="1:12" x14ac:dyDescent="0.25">
      <c r="A212" s="5" t="s">
        <v>12</v>
      </c>
      <c r="B212" s="12" t="s">
        <v>11</v>
      </c>
      <c r="C212" s="12" t="s">
        <v>15</v>
      </c>
      <c r="D212" s="11" t="s">
        <v>24</v>
      </c>
      <c r="E212" s="11" t="s">
        <v>23</v>
      </c>
      <c r="F212" s="51">
        <v>3204</v>
      </c>
      <c r="G212" s="51">
        <v>2627</v>
      </c>
      <c r="H212" s="51">
        <v>902</v>
      </c>
      <c r="I212" s="51">
        <v>1010</v>
      </c>
      <c r="J212" s="51">
        <v>1203</v>
      </c>
    </row>
    <row r="213" spans="1:12" x14ac:dyDescent="0.25">
      <c r="A213" s="5" t="s">
        <v>12</v>
      </c>
      <c r="B213" s="12" t="s">
        <v>11</v>
      </c>
      <c r="C213" s="12" t="s">
        <v>15</v>
      </c>
      <c r="D213" s="11" t="s">
        <v>22</v>
      </c>
      <c r="E213" s="11" t="s">
        <v>21</v>
      </c>
      <c r="F213" s="51">
        <v>195</v>
      </c>
      <c r="G213" s="51">
        <v>426</v>
      </c>
      <c r="H213" s="51"/>
      <c r="I213" s="51">
        <v>0</v>
      </c>
      <c r="J213" s="51">
        <v>0</v>
      </c>
    </row>
    <row r="214" spans="1:12" x14ac:dyDescent="0.25">
      <c r="A214" s="5" t="s">
        <v>12</v>
      </c>
      <c r="B214" s="12" t="s">
        <v>11</v>
      </c>
      <c r="C214" s="12" t="s">
        <v>18</v>
      </c>
      <c r="D214" s="11" t="s">
        <v>20</v>
      </c>
      <c r="E214" s="11" t="s">
        <v>19</v>
      </c>
      <c r="F214" s="51">
        <v>94</v>
      </c>
      <c r="G214" s="51">
        <v>100</v>
      </c>
      <c r="H214" s="51">
        <v>100</v>
      </c>
      <c r="I214" s="51">
        <v>100</v>
      </c>
      <c r="J214" s="51">
        <v>100</v>
      </c>
    </row>
    <row r="215" spans="1:12" x14ac:dyDescent="0.25">
      <c r="A215" s="5" t="s">
        <v>12</v>
      </c>
      <c r="B215" s="12" t="s">
        <v>11</v>
      </c>
      <c r="C215" s="12" t="s">
        <v>18</v>
      </c>
      <c r="D215" s="11" t="s">
        <v>17</v>
      </c>
      <c r="E215" s="11" t="s">
        <v>16</v>
      </c>
      <c r="F215" s="51">
        <v>41</v>
      </c>
      <c r="G215" s="51">
        <v>47</v>
      </c>
      <c r="H215" s="51">
        <v>45</v>
      </c>
      <c r="I215" s="51">
        <v>43</v>
      </c>
      <c r="J215" s="51">
        <v>43</v>
      </c>
    </row>
    <row r="216" spans="1:12" x14ac:dyDescent="0.25">
      <c r="A216" s="5" t="s">
        <v>12</v>
      </c>
      <c r="B216" s="12" t="s">
        <v>11</v>
      </c>
      <c r="C216" s="12" t="s">
        <v>15</v>
      </c>
      <c r="D216" s="11" t="s">
        <v>14</v>
      </c>
      <c r="E216" s="11" t="s">
        <v>13</v>
      </c>
      <c r="F216" s="51">
        <v>1566</v>
      </c>
      <c r="G216" s="51">
        <v>1661</v>
      </c>
      <c r="H216" s="51">
        <v>1550</v>
      </c>
      <c r="I216" s="51">
        <v>465</v>
      </c>
      <c r="J216" s="51">
        <v>483</v>
      </c>
    </row>
    <row r="217" spans="1:12" x14ac:dyDescent="0.25">
      <c r="A217" s="5" t="s">
        <v>12</v>
      </c>
      <c r="B217" s="12" t="s">
        <v>11</v>
      </c>
      <c r="C217" s="12" t="s">
        <v>10</v>
      </c>
      <c r="D217" s="11" t="s">
        <v>9</v>
      </c>
      <c r="E217" s="11" t="s">
        <v>8</v>
      </c>
      <c r="F217" s="7">
        <v>6721</v>
      </c>
      <c r="G217" s="7">
        <v>5746</v>
      </c>
      <c r="H217" s="7">
        <v>2766</v>
      </c>
      <c r="I217" s="7">
        <v>2766</v>
      </c>
      <c r="J217" s="7">
        <v>3496</v>
      </c>
      <c r="K217" s="7"/>
      <c r="L217" s="7"/>
    </row>
    <row r="218" spans="1:12" x14ac:dyDescent="0.25">
      <c r="A218" s="5" t="s">
        <v>7</v>
      </c>
      <c r="B218" s="12"/>
      <c r="C218" s="12"/>
      <c r="D218" s="11"/>
      <c r="E218" s="11"/>
      <c r="F218" s="51"/>
      <c r="G218" s="6"/>
      <c r="H218" s="6"/>
      <c r="I218" s="6"/>
    </row>
    <row r="219" spans="1:12" ht="14.4" x14ac:dyDescent="0.3">
      <c r="A219" s="5" t="s">
        <v>2</v>
      </c>
      <c r="D219" s="8" t="s">
        <v>381</v>
      </c>
      <c r="E219" s="8" t="s">
        <v>380</v>
      </c>
      <c r="F219" s="51"/>
      <c r="G219" s="6"/>
      <c r="H219" s="6"/>
      <c r="I219" s="6"/>
    </row>
    <row r="220" spans="1:12" ht="14.4" x14ac:dyDescent="0.3">
      <c r="A220" s="5" t="s">
        <v>2</v>
      </c>
      <c r="D220" s="8" t="s">
        <v>379</v>
      </c>
      <c r="E220" s="8" t="s">
        <v>378</v>
      </c>
      <c r="F220" s="51"/>
      <c r="G220" s="51"/>
      <c r="H220" s="51"/>
      <c r="I220" s="51"/>
      <c r="J220" s="51"/>
    </row>
    <row r="221" spans="1:12" ht="14.4" x14ac:dyDescent="0.3">
      <c r="A221" s="5" t="s">
        <v>2</v>
      </c>
      <c r="B221" s="12"/>
      <c r="C221" s="12"/>
      <c r="D221" s="8" t="s">
        <v>377</v>
      </c>
      <c r="E221" s="8" t="s">
        <v>376</v>
      </c>
      <c r="F221" s="6"/>
      <c r="G221" s="6"/>
      <c r="H221" s="6"/>
      <c r="I221" s="6"/>
      <c r="J221" s="6"/>
    </row>
    <row r="222" spans="1:12" ht="14.4" x14ac:dyDescent="0.3">
      <c r="D222" s="8"/>
      <c r="E222" s="8"/>
    </row>
  </sheetData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C113-21FB-4159-91D7-3F504E4B93C2}">
  <dimension ref="A1:P35"/>
  <sheetViews>
    <sheetView topLeftCell="D1" zoomScale="80" zoomScaleNormal="80" workbookViewId="0">
      <selection activeCell="P27" sqref="P27"/>
    </sheetView>
  </sheetViews>
  <sheetFormatPr defaultColWidth="9.109375" defaultRowHeight="13.8" outlineLevelCol="1" x14ac:dyDescent="0.25"/>
  <cols>
    <col min="1" max="1" width="11.109375" style="77" customWidth="1" outlineLevel="1"/>
    <col min="2" max="2" width="7.6640625" style="57" customWidth="1" outlineLevel="1"/>
    <col min="3" max="3" width="12.109375" style="56" customWidth="1" outlineLevel="1"/>
    <col min="4" max="4" width="54.33203125" style="76" customWidth="1" outlineLevel="1"/>
    <col min="5" max="5" width="44.5546875" style="76" customWidth="1"/>
    <col min="6" max="6" width="15.33203125" style="11" customWidth="1"/>
    <col min="7" max="13" width="9.5546875" style="11" customWidth="1"/>
    <col min="14" max="14" width="11.5546875" style="11" customWidth="1"/>
    <col min="15" max="16384" width="9.109375" style="11"/>
  </cols>
  <sheetData>
    <row r="1" spans="1:15" x14ac:dyDescent="0.25">
      <c r="A1" s="123">
        <v>44959</v>
      </c>
      <c r="B1" s="57" t="s">
        <v>139</v>
      </c>
      <c r="D1" s="74" t="s">
        <v>138</v>
      </c>
      <c r="E1" s="74" t="s">
        <v>138</v>
      </c>
    </row>
    <row r="2" spans="1:15" x14ac:dyDescent="0.25">
      <c r="B2" s="57" t="s">
        <v>137</v>
      </c>
      <c r="D2" s="72">
        <f>A1</f>
        <v>44959</v>
      </c>
      <c r="E2" s="122">
        <f>A1</f>
        <v>44959</v>
      </c>
    </row>
    <row r="3" spans="1:15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15" x14ac:dyDescent="0.25">
      <c r="A4" s="57" t="s">
        <v>132</v>
      </c>
      <c r="B4" s="57" t="s">
        <v>131</v>
      </c>
      <c r="C4" s="67"/>
      <c r="D4" s="121" t="s">
        <v>185</v>
      </c>
      <c r="E4" s="121" t="s">
        <v>184</v>
      </c>
    </row>
    <row r="5" spans="1:15" x14ac:dyDescent="0.25">
      <c r="A5" s="57"/>
      <c r="B5" s="57" t="s">
        <v>128</v>
      </c>
      <c r="C5" s="56" t="s">
        <v>10</v>
      </c>
      <c r="D5" s="64"/>
      <c r="E5" s="64"/>
    </row>
    <row r="6" spans="1:15" s="119" customFormat="1" x14ac:dyDescent="0.25">
      <c r="A6" s="57" t="s">
        <v>33</v>
      </c>
      <c r="B6" s="63" t="s">
        <v>127</v>
      </c>
      <c r="C6" s="62"/>
      <c r="D6" s="61" t="s">
        <v>126</v>
      </c>
      <c r="E6" s="61" t="s">
        <v>125</v>
      </c>
      <c r="F6" s="120">
        <v>2013</v>
      </c>
      <c r="G6" s="120">
        <v>2014</v>
      </c>
      <c r="H6" s="120">
        <v>2015</v>
      </c>
      <c r="I6" s="120">
        <v>2016</v>
      </c>
      <c r="J6" s="120">
        <v>2017</v>
      </c>
      <c r="K6" s="120">
        <v>2018</v>
      </c>
      <c r="L6" s="120">
        <v>2019</v>
      </c>
      <c r="M6" s="120">
        <v>2020</v>
      </c>
      <c r="N6" s="120">
        <v>2021</v>
      </c>
      <c r="O6" s="19"/>
    </row>
    <row r="7" spans="1:15" x14ac:dyDescent="0.25">
      <c r="A7" s="57" t="s">
        <v>145</v>
      </c>
      <c r="B7" s="57" t="s">
        <v>11</v>
      </c>
      <c r="D7" s="76" t="s">
        <v>183</v>
      </c>
      <c r="E7" s="55" t="s">
        <v>182</v>
      </c>
      <c r="F7" s="80">
        <v>9196.34</v>
      </c>
      <c r="G7" s="80">
        <v>10225.662</v>
      </c>
      <c r="H7" s="80">
        <v>13069.804</v>
      </c>
      <c r="I7" s="80">
        <v>13492</v>
      </c>
      <c r="J7" s="80">
        <v>14479</v>
      </c>
      <c r="K7" s="80">
        <v>14008</v>
      </c>
      <c r="L7" s="80">
        <v>15474</v>
      </c>
      <c r="M7" s="80">
        <v>16997</v>
      </c>
      <c r="N7" s="80">
        <v>15491</v>
      </c>
      <c r="O7" s="80"/>
    </row>
    <row r="8" spans="1:15" s="31" customFormat="1" x14ac:dyDescent="0.25">
      <c r="A8" s="57" t="s">
        <v>145</v>
      </c>
      <c r="B8" s="57" t="s">
        <v>11</v>
      </c>
      <c r="C8" s="67"/>
      <c r="D8" s="93" t="s">
        <v>181</v>
      </c>
      <c r="E8" s="61" t="s">
        <v>433</v>
      </c>
      <c r="F8" s="90">
        <v>-8031.75</v>
      </c>
      <c r="G8" s="90">
        <v>-8717.3700000000008</v>
      </c>
      <c r="H8" s="90">
        <v>-11016.096</v>
      </c>
      <c r="I8" s="90">
        <v>-11235</v>
      </c>
      <c r="J8" s="90">
        <v>-11710</v>
      </c>
      <c r="K8" s="90">
        <v>-11452</v>
      </c>
      <c r="L8" s="90">
        <v>-13368</v>
      </c>
      <c r="M8" s="90">
        <v>-15018</v>
      </c>
      <c r="N8" s="90">
        <v>-13373</v>
      </c>
      <c r="O8" s="80"/>
    </row>
    <row r="9" spans="1:15" x14ac:dyDescent="0.25">
      <c r="A9" s="22" t="s">
        <v>158</v>
      </c>
      <c r="B9" s="57" t="s">
        <v>11</v>
      </c>
      <c r="D9" s="55" t="s">
        <v>179</v>
      </c>
      <c r="E9" s="55" t="s">
        <v>178</v>
      </c>
      <c r="F9" s="83">
        <v>1164.5900000000001</v>
      </c>
      <c r="G9" s="83">
        <v>1508.2919999999995</v>
      </c>
      <c r="H9" s="83">
        <v>2053.7080000000001</v>
      </c>
      <c r="I9" s="83">
        <v>2257</v>
      </c>
      <c r="J9" s="83">
        <v>2768</v>
      </c>
      <c r="K9" s="83">
        <v>2557</v>
      </c>
      <c r="L9" s="83">
        <v>2107</v>
      </c>
      <c r="M9" s="83">
        <v>1979</v>
      </c>
      <c r="N9" s="83">
        <v>2117</v>
      </c>
      <c r="O9" s="83"/>
    </row>
    <row r="10" spans="1:15" x14ac:dyDescent="0.25">
      <c r="A10" s="57" t="s">
        <v>108</v>
      </c>
      <c r="F10" s="80"/>
      <c r="G10" s="80"/>
      <c r="H10" s="80"/>
      <c r="I10" s="80"/>
      <c r="J10" s="80"/>
      <c r="K10" s="80"/>
      <c r="L10" s="80"/>
      <c r="M10" s="80"/>
      <c r="N10" s="80"/>
    </row>
    <row r="11" spans="1:15" x14ac:dyDescent="0.25">
      <c r="A11" s="57" t="s">
        <v>145</v>
      </c>
      <c r="B11" s="57" t="s">
        <v>11</v>
      </c>
      <c r="D11" s="76" t="s">
        <v>75</v>
      </c>
      <c r="E11" s="76" t="s">
        <v>74</v>
      </c>
      <c r="F11" s="80">
        <v>-541.21</v>
      </c>
      <c r="G11" s="80">
        <v>-563.90200000000004</v>
      </c>
      <c r="H11" s="80">
        <f>-640.181+57</f>
        <v>-583.18100000000004</v>
      </c>
      <c r="I11" s="80">
        <v>-610</v>
      </c>
      <c r="J11" s="80">
        <v>-822</v>
      </c>
      <c r="K11" s="80">
        <v>-903</v>
      </c>
      <c r="L11" s="80">
        <v>-905</v>
      </c>
      <c r="M11" s="80">
        <v>-857</v>
      </c>
      <c r="N11" s="80">
        <v>-882</v>
      </c>
    </row>
    <row r="12" spans="1:15" x14ac:dyDescent="0.25">
      <c r="A12" s="57" t="s">
        <v>145</v>
      </c>
      <c r="B12" s="57" t="s">
        <v>11</v>
      </c>
      <c r="D12" s="76" t="s">
        <v>432</v>
      </c>
      <c r="E12" s="76" t="s">
        <v>431</v>
      </c>
      <c r="F12" s="80"/>
      <c r="G12" s="80"/>
      <c r="H12" s="80">
        <v>-57</v>
      </c>
      <c r="I12" s="80">
        <v>-85</v>
      </c>
      <c r="J12" s="80"/>
      <c r="K12" s="80"/>
      <c r="L12" s="80"/>
      <c r="M12" s="80"/>
      <c r="N12" s="80"/>
    </row>
    <row r="13" spans="1:15" x14ac:dyDescent="0.25">
      <c r="A13" s="57" t="s">
        <v>145</v>
      </c>
      <c r="B13" s="57" t="s">
        <v>11</v>
      </c>
      <c r="D13" s="103" t="s">
        <v>430</v>
      </c>
      <c r="E13" s="103" t="s">
        <v>429</v>
      </c>
      <c r="F13" s="90">
        <v>3.0000000000000001E-3</v>
      </c>
      <c r="G13" s="90">
        <v>-2.44</v>
      </c>
      <c r="H13" s="90">
        <v>-36.055</v>
      </c>
      <c r="I13" s="90"/>
      <c r="J13" s="90"/>
      <c r="K13" s="90"/>
      <c r="L13" s="90"/>
      <c r="M13" s="90"/>
      <c r="N13" s="90"/>
      <c r="O13" s="80"/>
    </row>
    <row r="14" spans="1:15" s="31" customFormat="1" x14ac:dyDescent="0.25">
      <c r="A14" s="22" t="s">
        <v>158</v>
      </c>
      <c r="B14" s="110" t="s">
        <v>177</v>
      </c>
      <c r="C14" s="67"/>
      <c r="D14" s="55" t="s">
        <v>64</v>
      </c>
      <c r="E14" s="55" t="s">
        <v>428</v>
      </c>
      <c r="F14" s="83">
        <v>623.38300000000015</v>
      </c>
      <c r="G14" s="83">
        <v>941.94999999999936</v>
      </c>
      <c r="H14" s="83">
        <v>1377.472</v>
      </c>
      <c r="I14" s="83">
        <v>1562</v>
      </c>
      <c r="J14" s="83">
        <v>1946</v>
      </c>
      <c r="K14" s="83">
        <v>1654</v>
      </c>
      <c r="L14" s="83">
        <v>1202</v>
      </c>
      <c r="M14" s="83">
        <v>1121</v>
      </c>
      <c r="N14" s="83">
        <v>1236</v>
      </c>
      <c r="O14" s="83"/>
    </row>
    <row r="15" spans="1:15" s="31" customFormat="1" x14ac:dyDescent="0.25">
      <c r="A15" s="22" t="s">
        <v>108</v>
      </c>
      <c r="B15" s="57"/>
      <c r="C15" s="67"/>
      <c r="D15" s="55"/>
      <c r="E15" s="55"/>
      <c r="F15" s="83"/>
      <c r="G15" s="83"/>
      <c r="H15" s="83"/>
      <c r="I15" s="83"/>
      <c r="J15" s="83"/>
      <c r="K15" s="83"/>
      <c r="L15" s="83"/>
      <c r="M15" s="83"/>
      <c r="N15" s="83"/>
    </row>
    <row r="16" spans="1:15" s="31" customFormat="1" x14ac:dyDescent="0.25">
      <c r="A16" s="57" t="s">
        <v>145</v>
      </c>
      <c r="B16" s="110" t="s">
        <v>11</v>
      </c>
      <c r="C16" s="67"/>
      <c r="D16" s="76" t="s">
        <v>174</v>
      </c>
      <c r="E16" s="76" t="s">
        <v>67</v>
      </c>
      <c r="F16" s="83"/>
      <c r="G16" s="83"/>
      <c r="H16" s="83"/>
      <c r="I16" s="83"/>
      <c r="J16" s="83"/>
      <c r="K16" s="83"/>
      <c r="L16" s="80">
        <v>-259</v>
      </c>
      <c r="M16" s="80"/>
      <c r="N16" s="80">
        <v>-80</v>
      </c>
      <c r="O16" s="80"/>
    </row>
    <row r="17" spans="1:16" s="31" customFormat="1" ht="27.6" x14ac:dyDescent="0.25">
      <c r="A17" s="22" t="s">
        <v>158</v>
      </c>
      <c r="B17" s="110" t="s">
        <v>11</v>
      </c>
      <c r="C17" s="67"/>
      <c r="D17" s="109" t="s">
        <v>427</v>
      </c>
      <c r="E17" s="55" t="s">
        <v>426</v>
      </c>
      <c r="F17" s="83"/>
      <c r="G17" s="83"/>
      <c r="H17" s="83"/>
      <c r="I17" s="83"/>
      <c r="J17" s="83"/>
      <c r="K17" s="83"/>
      <c r="L17" s="83">
        <v>943</v>
      </c>
      <c r="M17" s="83">
        <v>1121</v>
      </c>
      <c r="N17" s="83">
        <v>1156</v>
      </c>
    </row>
    <row r="18" spans="1:16" x14ac:dyDescent="0.25">
      <c r="A18" s="57" t="s">
        <v>108</v>
      </c>
      <c r="D18" s="172"/>
      <c r="E18" s="108"/>
      <c r="F18" s="80"/>
      <c r="G18" s="80"/>
      <c r="H18" s="80"/>
      <c r="I18" s="80"/>
      <c r="J18" s="80"/>
      <c r="K18" s="80"/>
      <c r="L18" s="80"/>
      <c r="M18" s="80"/>
      <c r="N18" s="80"/>
    </row>
    <row r="19" spans="1:16" x14ac:dyDescent="0.25">
      <c r="A19" s="57" t="s">
        <v>145</v>
      </c>
      <c r="B19" s="57" t="s">
        <v>11</v>
      </c>
      <c r="D19" s="76" t="s">
        <v>173</v>
      </c>
      <c r="E19" s="76" t="s">
        <v>172</v>
      </c>
      <c r="F19" s="80">
        <v>21.893999999999998</v>
      </c>
      <c r="G19" s="80">
        <v>17.649999999999999</v>
      </c>
      <c r="H19" s="80">
        <v>11.323</v>
      </c>
      <c r="I19" s="80">
        <v>13</v>
      </c>
      <c r="J19" s="80">
        <v>11</v>
      </c>
      <c r="K19" s="80">
        <v>9</v>
      </c>
      <c r="L19" s="80">
        <v>16</v>
      </c>
      <c r="M19" s="80">
        <v>16</v>
      </c>
      <c r="N19" s="80">
        <v>17</v>
      </c>
    </row>
    <row r="20" spans="1:16" x14ac:dyDescent="0.25">
      <c r="A20" s="57" t="s">
        <v>145</v>
      </c>
      <c r="B20" s="57" t="s">
        <v>11</v>
      </c>
      <c r="D20" s="93" t="s">
        <v>171</v>
      </c>
      <c r="E20" s="93" t="s">
        <v>170</v>
      </c>
      <c r="F20" s="90">
        <v>-378.37</v>
      </c>
      <c r="G20" s="90">
        <v>-406.87</v>
      </c>
      <c r="H20" s="90">
        <v>-355.96899999999999</v>
      </c>
      <c r="I20" s="90">
        <v>-292</v>
      </c>
      <c r="J20" s="90">
        <v>-236</v>
      </c>
      <c r="K20" s="90">
        <v>-150</v>
      </c>
      <c r="L20" s="90">
        <v>-125</v>
      </c>
      <c r="M20" s="90">
        <v>-138</v>
      </c>
      <c r="N20" s="90">
        <v>-153</v>
      </c>
      <c r="O20" s="80"/>
    </row>
    <row r="21" spans="1:16" x14ac:dyDescent="0.25">
      <c r="A21" s="22" t="s">
        <v>158</v>
      </c>
      <c r="B21" s="57" t="s">
        <v>11</v>
      </c>
      <c r="D21" s="55" t="s">
        <v>169</v>
      </c>
      <c r="E21" s="55" t="s">
        <v>59</v>
      </c>
      <c r="F21" s="83">
        <v>-356.476</v>
      </c>
      <c r="G21" s="83">
        <v>-389.22</v>
      </c>
      <c r="H21" s="83">
        <v>-344.64600000000002</v>
      </c>
      <c r="I21" s="83">
        <v>-279</v>
      </c>
      <c r="J21" s="83">
        <v>-226</v>
      </c>
      <c r="K21" s="83">
        <v>-141</v>
      </c>
      <c r="L21" s="83">
        <v>-110</v>
      </c>
      <c r="M21" s="83">
        <v>-122</v>
      </c>
      <c r="N21" s="83">
        <v>-136</v>
      </c>
      <c r="O21" s="83"/>
    </row>
    <row r="22" spans="1:16" s="31" customFormat="1" x14ac:dyDescent="0.25">
      <c r="A22" s="57" t="s">
        <v>108</v>
      </c>
      <c r="B22" s="57"/>
      <c r="C22" s="56"/>
      <c r="F22" s="83"/>
      <c r="G22" s="83"/>
      <c r="H22" s="83"/>
      <c r="I22" s="83"/>
      <c r="J22" s="83"/>
      <c r="K22" s="83"/>
      <c r="L22" s="83"/>
      <c r="M22" s="83"/>
      <c r="N22" s="83"/>
    </row>
    <row r="23" spans="1:16" x14ac:dyDescent="0.25">
      <c r="A23" s="57" t="s">
        <v>145</v>
      </c>
      <c r="B23" s="57" t="s">
        <v>11</v>
      </c>
      <c r="C23" s="67"/>
      <c r="D23" s="76" t="s">
        <v>425</v>
      </c>
      <c r="E23" s="76" t="s">
        <v>424</v>
      </c>
      <c r="F23" s="80">
        <v>266.90699999999998</v>
      </c>
      <c r="G23" s="80">
        <v>552.73</v>
      </c>
      <c r="H23" s="80">
        <v>1032.826</v>
      </c>
      <c r="I23" s="80">
        <v>1283</v>
      </c>
      <c r="J23" s="80">
        <v>1721</v>
      </c>
      <c r="K23" s="80">
        <v>1513</v>
      </c>
      <c r="L23" s="80">
        <v>834</v>
      </c>
      <c r="M23" s="80">
        <v>999</v>
      </c>
      <c r="N23" s="80">
        <v>1020</v>
      </c>
    </row>
    <row r="24" spans="1:16" x14ac:dyDescent="0.25">
      <c r="A24" s="57" t="s">
        <v>145</v>
      </c>
      <c r="B24" s="57" t="s">
        <v>11</v>
      </c>
      <c r="D24" s="93" t="s">
        <v>423</v>
      </c>
      <c r="E24" s="93" t="s">
        <v>167</v>
      </c>
      <c r="F24" s="90">
        <v>-56.185000000000002</v>
      </c>
      <c r="G24" s="90">
        <v>-81.004000000000005</v>
      </c>
      <c r="H24" s="90">
        <v>-234.529</v>
      </c>
      <c r="I24" s="90">
        <v>-278</v>
      </c>
      <c r="J24" s="90">
        <v>-319</v>
      </c>
      <c r="K24" s="90">
        <v>-249</v>
      </c>
      <c r="L24" s="90">
        <v>-219</v>
      </c>
      <c r="M24" s="90">
        <v>-267</v>
      </c>
      <c r="N24" s="90">
        <v>-212</v>
      </c>
      <c r="O24" s="80"/>
      <c r="P24" s="54"/>
    </row>
    <row r="25" spans="1:16" s="31" customFormat="1" x14ac:dyDescent="0.25">
      <c r="A25" s="22" t="s">
        <v>151</v>
      </c>
      <c r="B25" s="22" t="s">
        <v>11</v>
      </c>
      <c r="C25" s="67"/>
      <c r="D25" s="55" t="s">
        <v>422</v>
      </c>
      <c r="E25" s="88" t="s">
        <v>421</v>
      </c>
      <c r="F25" s="83">
        <v>210.72199999999998</v>
      </c>
      <c r="G25" s="83">
        <v>471.726</v>
      </c>
      <c r="H25" s="83">
        <v>798.29700000000003</v>
      </c>
      <c r="I25" s="83">
        <v>1004</v>
      </c>
      <c r="J25" s="83">
        <v>1402</v>
      </c>
      <c r="K25" s="83">
        <v>1265</v>
      </c>
      <c r="L25" s="83">
        <v>615</v>
      </c>
      <c r="M25" s="83">
        <v>733</v>
      </c>
      <c r="N25" s="83">
        <v>808</v>
      </c>
    </row>
    <row r="26" spans="1:16" ht="14.4" x14ac:dyDescent="0.3">
      <c r="A26" s="57" t="s">
        <v>108</v>
      </c>
      <c r="D26" s="81"/>
      <c r="E26" s="81"/>
      <c r="F26" s="80"/>
      <c r="G26" s="80"/>
      <c r="H26" s="80"/>
      <c r="I26" s="80"/>
      <c r="J26" s="80"/>
      <c r="K26" s="80"/>
      <c r="L26" s="80"/>
      <c r="M26" s="80"/>
      <c r="N26" s="80"/>
    </row>
    <row r="27" spans="1:16" ht="14.4" x14ac:dyDescent="0.3">
      <c r="A27" s="57" t="s">
        <v>108</v>
      </c>
      <c r="D27" s="81"/>
      <c r="E27" s="81"/>
      <c r="F27" s="80"/>
      <c r="G27" s="80"/>
      <c r="H27" s="80"/>
      <c r="I27" s="80"/>
      <c r="J27" s="80"/>
      <c r="K27" s="80"/>
      <c r="L27" s="80"/>
      <c r="M27" s="80"/>
      <c r="N27" s="80"/>
    </row>
    <row r="28" spans="1:16" ht="14.4" x14ac:dyDescent="0.3">
      <c r="A28" s="57" t="s">
        <v>145</v>
      </c>
      <c r="B28" s="57" t="s">
        <v>11</v>
      </c>
      <c r="D28" s="76" t="s">
        <v>155</v>
      </c>
      <c r="E28" s="81" t="s">
        <v>154</v>
      </c>
      <c r="F28" s="80">
        <v>193.89</v>
      </c>
      <c r="G28" s="80">
        <v>449.57100000000003</v>
      </c>
      <c r="H28" s="80">
        <v>767</v>
      </c>
      <c r="I28" s="80">
        <v>1003</v>
      </c>
      <c r="J28" s="80">
        <v>1402</v>
      </c>
      <c r="K28" s="80">
        <v>1265</v>
      </c>
      <c r="L28" s="80">
        <v>615</v>
      </c>
      <c r="M28" s="80">
        <v>733</v>
      </c>
      <c r="N28" s="80">
        <v>808</v>
      </c>
    </row>
    <row r="29" spans="1:16" ht="14.4" x14ac:dyDescent="0.3">
      <c r="A29" s="57" t="s">
        <v>145</v>
      </c>
      <c r="B29" s="57" t="s">
        <v>11</v>
      </c>
      <c r="D29" s="93" t="s">
        <v>153</v>
      </c>
      <c r="E29" s="171" t="s">
        <v>152</v>
      </c>
      <c r="F29" s="90">
        <v>17.332000000000001</v>
      </c>
      <c r="G29" s="90">
        <v>22.155000000000001</v>
      </c>
      <c r="H29" s="90">
        <v>30.727</v>
      </c>
      <c r="I29" s="90">
        <v>2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80"/>
    </row>
    <row r="30" spans="1:16" x14ac:dyDescent="0.25">
      <c r="A30" s="57" t="s">
        <v>151</v>
      </c>
      <c r="B30" s="57" t="s">
        <v>11</v>
      </c>
      <c r="D30" s="55" t="s">
        <v>422</v>
      </c>
      <c r="E30" s="88" t="s">
        <v>421</v>
      </c>
      <c r="F30" s="83">
        <v>210.72199999999998</v>
      </c>
      <c r="G30" s="83">
        <v>471.726</v>
      </c>
      <c r="H30" s="83">
        <v>798.29700000000003</v>
      </c>
      <c r="I30" s="83">
        <v>1004</v>
      </c>
      <c r="J30" s="83">
        <v>1402</v>
      </c>
      <c r="K30" s="83">
        <v>1265</v>
      </c>
      <c r="L30" s="83">
        <v>615</v>
      </c>
      <c r="M30" s="83">
        <v>733</v>
      </c>
      <c r="N30" s="83">
        <v>808</v>
      </c>
    </row>
    <row r="31" spans="1:16" x14ac:dyDescent="0.25">
      <c r="A31" s="57" t="s">
        <v>108</v>
      </c>
      <c r="D31" s="55"/>
      <c r="E31" s="85"/>
      <c r="F31" s="83"/>
      <c r="G31" s="83"/>
      <c r="H31" s="83"/>
      <c r="I31" s="83"/>
      <c r="J31" s="83"/>
      <c r="K31" s="83"/>
      <c r="L31" s="83"/>
      <c r="M31" s="83"/>
      <c r="N31" s="83"/>
    </row>
    <row r="32" spans="1:16" ht="28.8" x14ac:dyDescent="0.3">
      <c r="A32" s="57" t="s">
        <v>145</v>
      </c>
      <c r="B32" s="57" t="s">
        <v>11</v>
      </c>
      <c r="C32" s="56" t="s">
        <v>148</v>
      </c>
      <c r="D32" s="81" t="s">
        <v>147</v>
      </c>
      <c r="E32" s="81" t="s">
        <v>420</v>
      </c>
      <c r="F32" s="78">
        <v>1.7834420068305472</v>
      </c>
      <c r="G32" s="78">
        <v>4.1463327497070113</v>
      </c>
      <c r="H32" s="78">
        <v>7.36</v>
      </c>
      <c r="I32" s="78">
        <v>9.26</v>
      </c>
      <c r="J32" s="78">
        <v>12.99</v>
      </c>
      <c r="K32" s="78">
        <v>11.74</v>
      </c>
      <c r="L32" s="78">
        <v>7.54</v>
      </c>
      <c r="M32" s="78">
        <v>6.82</v>
      </c>
      <c r="N32" s="78">
        <v>7.54</v>
      </c>
    </row>
    <row r="33" spans="1:15" ht="14.4" x14ac:dyDescent="0.3">
      <c r="A33" s="57" t="s">
        <v>145</v>
      </c>
      <c r="B33" s="57" t="s">
        <v>11</v>
      </c>
      <c r="D33" s="81" t="s">
        <v>144</v>
      </c>
      <c r="E33" s="81" t="s">
        <v>143</v>
      </c>
      <c r="F33" s="80">
        <v>108435822</v>
      </c>
      <c r="G33" s="80">
        <v>108435822</v>
      </c>
      <c r="H33" s="80">
        <v>108435822</v>
      </c>
      <c r="I33" s="80">
        <f>108435822-354400</f>
        <v>108081422</v>
      </c>
      <c r="J33" s="80">
        <v>107886622</v>
      </c>
      <c r="K33" s="80">
        <v>107620761</v>
      </c>
      <c r="L33" s="80">
        <v>107620761</v>
      </c>
      <c r="M33" s="80">
        <v>107190467</v>
      </c>
      <c r="N33" s="80">
        <v>107190467</v>
      </c>
      <c r="O33" s="80"/>
    </row>
    <row r="34" spans="1:15" x14ac:dyDescent="0.25">
      <c r="A34" s="57" t="s">
        <v>108</v>
      </c>
    </row>
    <row r="35" spans="1:15" x14ac:dyDescent="0.25">
      <c r="A35" s="57" t="s">
        <v>142</v>
      </c>
      <c r="D35" s="76" t="s">
        <v>419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14B7-D159-417F-A756-E009C0C6899B}">
  <sheetPr>
    <pageSetUpPr fitToPage="1"/>
  </sheetPr>
  <dimension ref="A1:O33"/>
  <sheetViews>
    <sheetView topLeftCell="E1" workbookViewId="0">
      <selection activeCell="P27" sqref="P27"/>
    </sheetView>
  </sheetViews>
  <sheetFormatPr defaultColWidth="9.109375" defaultRowHeight="13.8" outlineLevelCol="1" x14ac:dyDescent="0.25"/>
  <cols>
    <col min="1" max="1" width="11.109375" style="77" hidden="1" customWidth="1" outlineLevel="1"/>
    <col min="2" max="2" width="7.6640625" style="57" hidden="1" customWidth="1" outlineLevel="1"/>
    <col min="3" max="3" width="12.109375" style="56" hidden="1" customWidth="1" outlineLevel="1"/>
    <col min="4" max="4" width="69.44140625" style="76" hidden="1" customWidth="1" outlineLevel="1"/>
    <col min="5" max="5" width="60.44140625" style="76" customWidth="1" collapsed="1"/>
    <col min="6" max="14" width="9" style="11" customWidth="1"/>
    <col min="15" max="16384" width="9.109375" style="11"/>
  </cols>
  <sheetData>
    <row r="1" spans="1:15" x14ac:dyDescent="0.25">
      <c r="A1" s="123">
        <v>44594</v>
      </c>
      <c r="B1" s="57" t="s">
        <v>139</v>
      </c>
      <c r="D1" s="74" t="s">
        <v>138</v>
      </c>
      <c r="E1" s="74" t="s">
        <v>138</v>
      </c>
    </row>
    <row r="2" spans="1:15" x14ac:dyDescent="0.25">
      <c r="B2" s="57" t="s">
        <v>137</v>
      </c>
      <c r="D2" s="72">
        <f>A1</f>
        <v>44594</v>
      </c>
      <c r="E2" s="71">
        <f>A1</f>
        <v>44594</v>
      </c>
    </row>
    <row r="3" spans="1:15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15" x14ac:dyDescent="0.25">
      <c r="A4" s="57" t="s">
        <v>132</v>
      </c>
      <c r="B4" s="57" t="s">
        <v>131</v>
      </c>
      <c r="C4" s="67"/>
      <c r="D4" s="121" t="s">
        <v>375</v>
      </c>
      <c r="E4" s="121" t="s">
        <v>374</v>
      </c>
    </row>
    <row r="5" spans="1:15" x14ac:dyDescent="0.25">
      <c r="A5" s="57"/>
      <c r="B5" s="57" t="s">
        <v>128</v>
      </c>
      <c r="C5" s="56" t="s">
        <v>10</v>
      </c>
      <c r="D5" s="64"/>
      <c r="E5" s="64"/>
    </row>
    <row r="6" spans="1:15" x14ac:dyDescent="0.25">
      <c r="A6" s="57" t="s">
        <v>33</v>
      </c>
      <c r="B6" s="63" t="s">
        <v>127</v>
      </c>
      <c r="C6" s="62"/>
      <c r="D6" s="61" t="s">
        <v>126</v>
      </c>
      <c r="E6" s="61" t="s">
        <v>125</v>
      </c>
      <c r="F6" s="120">
        <v>2013</v>
      </c>
      <c r="G6" s="120">
        <v>2014</v>
      </c>
      <c r="H6" s="120">
        <v>2015</v>
      </c>
      <c r="I6" s="120">
        <v>2016</v>
      </c>
      <c r="J6" s="120">
        <v>2017</v>
      </c>
      <c r="K6" s="120">
        <v>2018</v>
      </c>
      <c r="L6" s="120">
        <v>2019</v>
      </c>
      <c r="M6" s="120">
        <v>2020</v>
      </c>
      <c r="N6" s="120">
        <v>2021</v>
      </c>
      <c r="O6" s="137"/>
    </row>
    <row r="7" spans="1:15" x14ac:dyDescent="0.25">
      <c r="A7" s="57" t="s">
        <v>108</v>
      </c>
      <c r="D7" s="55"/>
      <c r="E7" s="55"/>
      <c r="F7" s="137"/>
      <c r="G7" s="137"/>
      <c r="H7" s="137"/>
      <c r="I7" s="137"/>
      <c r="J7" s="137"/>
      <c r="K7" s="137"/>
      <c r="L7" s="137"/>
      <c r="M7" s="137"/>
      <c r="N7" s="137"/>
      <c r="O7" s="137"/>
    </row>
    <row r="8" spans="1:15" x14ac:dyDescent="0.25">
      <c r="A8" s="57" t="s">
        <v>89</v>
      </c>
      <c r="D8" s="55" t="s">
        <v>459</v>
      </c>
      <c r="E8" s="55" t="s">
        <v>458</v>
      </c>
      <c r="F8" s="31"/>
      <c r="G8" s="31"/>
      <c r="H8" s="31"/>
      <c r="I8" s="31"/>
      <c r="J8" s="31"/>
      <c r="K8" s="31"/>
      <c r="L8" s="31"/>
      <c r="M8" s="31"/>
      <c r="N8" s="31"/>
    </row>
    <row r="9" spans="1:15" ht="16.2" x14ac:dyDescent="0.25">
      <c r="A9" s="57" t="s">
        <v>145</v>
      </c>
      <c r="B9" s="57" t="s">
        <v>11</v>
      </c>
      <c r="C9" s="56" t="s">
        <v>18</v>
      </c>
      <c r="D9" s="76" t="s">
        <v>457</v>
      </c>
      <c r="E9" s="76" t="s">
        <v>456</v>
      </c>
      <c r="F9" s="145">
        <v>6</v>
      </c>
      <c r="G9" s="145">
        <v>8.4</v>
      </c>
      <c r="H9" s="145">
        <v>12.47</v>
      </c>
      <c r="I9" s="145">
        <v>14.6</v>
      </c>
      <c r="J9" s="145">
        <v>16.600000000000001</v>
      </c>
      <c r="K9" s="145">
        <v>12.8</v>
      </c>
      <c r="L9" s="145">
        <v>8.1</v>
      </c>
      <c r="M9" s="145">
        <v>7.9</v>
      </c>
      <c r="N9" s="145">
        <v>9.6</v>
      </c>
      <c r="O9" s="145"/>
    </row>
    <row r="10" spans="1:15" x14ac:dyDescent="0.25">
      <c r="A10" s="57" t="s">
        <v>89</v>
      </c>
      <c r="D10" s="55" t="s">
        <v>455</v>
      </c>
      <c r="E10" s="55" t="s">
        <v>454</v>
      </c>
    </row>
    <row r="11" spans="1:15" ht="16.2" x14ac:dyDescent="0.25">
      <c r="A11" s="57" t="s">
        <v>145</v>
      </c>
      <c r="B11" s="57" t="s">
        <v>11</v>
      </c>
      <c r="C11" s="56" t="s">
        <v>448</v>
      </c>
      <c r="D11" s="76" t="s">
        <v>369</v>
      </c>
      <c r="E11" s="76" t="s">
        <v>453</v>
      </c>
      <c r="F11" s="145">
        <v>1.7</v>
      </c>
      <c r="G11" s="145">
        <v>2.4</v>
      </c>
      <c r="H11" s="145">
        <v>3.9</v>
      </c>
      <c r="I11" s="145">
        <v>5.4</v>
      </c>
      <c r="J11" s="145">
        <v>8.3000000000000007</v>
      </c>
      <c r="K11" s="145">
        <v>11.1</v>
      </c>
      <c r="L11" s="145">
        <v>7.7</v>
      </c>
      <c r="M11" s="145">
        <v>8.3000000000000007</v>
      </c>
      <c r="N11" s="145">
        <v>7.7</v>
      </c>
      <c r="O11" s="145"/>
    </row>
    <row r="12" spans="1:15" x14ac:dyDescent="0.25">
      <c r="A12" s="57" t="s">
        <v>145</v>
      </c>
      <c r="B12" s="110" t="s">
        <v>177</v>
      </c>
      <c r="C12" s="56" t="s">
        <v>18</v>
      </c>
      <c r="D12" s="76" t="s">
        <v>367</v>
      </c>
      <c r="E12" s="76" t="s">
        <v>366</v>
      </c>
      <c r="F12" s="145">
        <v>3.7</v>
      </c>
      <c r="G12" s="145">
        <v>2.1</v>
      </c>
      <c r="H12" s="145">
        <v>30.5</v>
      </c>
      <c r="I12" s="145">
        <v>33.700000000000003</v>
      </c>
      <c r="J12" s="145">
        <v>33.700000000000003</v>
      </c>
      <c r="K12" s="145">
        <v>34.9</v>
      </c>
      <c r="L12" s="145">
        <v>32.1</v>
      </c>
      <c r="M12" s="145">
        <v>34.6</v>
      </c>
      <c r="N12" s="145">
        <v>35.1</v>
      </c>
      <c r="O12" s="145"/>
    </row>
    <row r="13" spans="1:15" x14ac:dyDescent="0.25">
      <c r="A13" s="57" t="s">
        <v>145</v>
      </c>
      <c r="B13" s="57" t="s">
        <v>11</v>
      </c>
      <c r="C13" s="56" t="s">
        <v>18</v>
      </c>
      <c r="D13" s="76" t="s">
        <v>363</v>
      </c>
      <c r="E13" s="76" t="s">
        <v>452</v>
      </c>
      <c r="F13" s="145">
        <v>63.6</v>
      </c>
      <c r="G13" s="145">
        <v>65.8</v>
      </c>
      <c r="H13" s="145">
        <v>32.799999999999997</v>
      </c>
      <c r="I13" s="145">
        <v>26.7</v>
      </c>
      <c r="J13" s="145">
        <v>27.2</v>
      </c>
      <c r="K13" s="145">
        <v>28.3</v>
      </c>
      <c r="L13" s="145">
        <v>31.5</v>
      </c>
      <c r="M13" s="145">
        <v>20.6</v>
      </c>
      <c r="N13" s="145">
        <v>18.899999999999999</v>
      </c>
      <c r="O13" s="145"/>
    </row>
    <row r="14" spans="1:15" x14ac:dyDescent="0.25">
      <c r="A14" s="57" t="s">
        <v>145</v>
      </c>
      <c r="B14" s="57" t="s">
        <v>11</v>
      </c>
      <c r="D14" s="76" t="s">
        <v>361</v>
      </c>
      <c r="E14" s="76" t="s">
        <v>360</v>
      </c>
      <c r="F14" s="80">
        <v>8826</v>
      </c>
      <c r="G14" s="80">
        <v>9600</v>
      </c>
      <c r="H14" s="80">
        <v>4216</v>
      </c>
      <c r="I14" s="80">
        <v>3699</v>
      </c>
      <c r="J14" s="80">
        <v>4165</v>
      </c>
      <c r="K14" s="80">
        <v>5542</v>
      </c>
      <c r="L14" s="80">
        <v>6873</v>
      </c>
      <c r="M14" s="80">
        <v>3311</v>
      </c>
      <c r="N14" s="80">
        <v>3313</v>
      </c>
      <c r="O14" s="80"/>
    </row>
    <row r="15" spans="1:15" x14ac:dyDescent="0.25">
      <c r="A15" s="57" t="s">
        <v>145</v>
      </c>
      <c r="B15" s="57" t="s">
        <v>11</v>
      </c>
      <c r="C15" s="56" t="s">
        <v>448</v>
      </c>
      <c r="D15" s="76" t="s">
        <v>359</v>
      </c>
      <c r="E15" s="76" t="s">
        <v>451</v>
      </c>
      <c r="F15" s="145">
        <v>16.2</v>
      </c>
      <c r="G15" s="145">
        <v>28.4</v>
      </c>
      <c r="H15" s="145">
        <v>0.9</v>
      </c>
      <c r="I15" s="145">
        <v>0.7</v>
      </c>
      <c r="J15" s="145">
        <v>0.6</v>
      </c>
      <c r="K15" s="145">
        <v>0.8</v>
      </c>
      <c r="L15" s="145">
        <v>0.9</v>
      </c>
      <c r="M15" s="145">
        <v>0.4</v>
      </c>
      <c r="N15" s="145">
        <v>0.4</v>
      </c>
      <c r="O15" s="145"/>
    </row>
    <row r="16" spans="1:15" x14ac:dyDescent="0.25">
      <c r="A16" s="57" t="s">
        <v>145</v>
      </c>
      <c r="B16" s="57" t="s">
        <v>11</v>
      </c>
      <c r="D16" s="76" t="s">
        <v>450</v>
      </c>
      <c r="E16" s="76" t="s">
        <v>449</v>
      </c>
      <c r="F16" s="80">
        <v>9978</v>
      </c>
      <c r="G16" s="80">
        <v>10688</v>
      </c>
      <c r="H16" s="80">
        <v>9811</v>
      </c>
      <c r="I16" s="80">
        <v>10134</v>
      </c>
      <c r="J16" s="80">
        <v>12003</v>
      </c>
      <c r="K16" s="80">
        <v>13332</v>
      </c>
      <c r="L16" s="80">
        <v>14933</v>
      </c>
      <c r="M16" s="80">
        <v>12641</v>
      </c>
      <c r="N16" s="80">
        <v>12794</v>
      </c>
      <c r="O16" s="80"/>
    </row>
    <row r="17" spans="1:15" x14ac:dyDescent="0.25">
      <c r="A17" s="57" t="s">
        <v>145</v>
      </c>
      <c r="B17" s="57" t="s">
        <v>11</v>
      </c>
      <c r="D17" s="76" t="s">
        <v>357</v>
      </c>
      <c r="E17" s="76" t="s">
        <v>356</v>
      </c>
      <c r="F17" s="80">
        <v>10300</v>
      </c>
      <c r="G17" s="80">
        <v>10885</v>
      </c>
      <c r="H17" s="80">
        <v>10882</v>
      </c>
      <c r="I17" s="80">
        <v>10412</v>
      </c>
      <c r="J17" s="80">
        <v>11419</v>
      </c>
      <c r="K17" s="80">
        <v>12683</v>
      </c>
      <c r="L17" s="80">
        <v>14579</v>
      </c>
      <c r="M17" s="80">
        <v>13953</v>
      </c>
      <c r="N17" s="80">
        <v>12677</v>
      </c>
      <c r="O17" s="80"/>
    </row>
    <row r="18" spans="1:15" ht="16.2" x14ac:dyDescent="0.25">
      <c r="A18" s="57" t="s">
        <v>145</v>
      </c>
      <c r="B18" s="57" t="s">
        <v>11</v>
      </c>
      <c r="C18" s="56" t="s">
        <v>448</v>
      </c>
      <c r="D18" s="76" t="s">
        <v>355</v>
      </c>
      <c r="E18" s="76" t="s">
        <v>354</v>
      </c>
      <c r="F18" s="145">
        <v>0.9</v>
      </c>
      <c r="G18" s="145">
        <v>0.9</v>
      </c>
      <c r="H18" s="145">
        <v>1.2</v>
      </c>
      <c r="I18" s="145">
        <v>1.3</v>
      </c>
      <c r="J18" s="145">
        <v>1.3</v>
      </c>
      <c r="K18" s="145">
        <v>1.1000000000000001</v>
      </c>
      <c r="L18" s="145">
        <v>1.1000000000000001</v>
      </c>
      <c r="M18" s="145">
        <v>1.2</v>
      </c>
      <c r="N18" s="145">
        <v>1.2</v>
      </c>
      <c r="O18" s="145"/>
    </row>
    <row r="19" spans="1:15" x14ac:dyDescent="0.25">
      <c r="A19" s="57" t="s">
        <v>145</v>
      </c>
      <c r="B19" s="57" t="s">
        <v>11</v>
      </c>
      <c r="C19" s="56" t="s">
        <v>18</v>
      </c>
      <c r="D19" s="76" t="s">
        <v>353</v>
      </c>
      <c r="E19" s="76" t="s">
        <v>352</v>
      </c>
      <c r="F19" s="145">
        <v>3.7</v>
      </c>
      <c r="G19" s="145">
        <v>2.1</v>
      </c>
      <c r="H19" s="145">
        <v>30.5</v>
      </c>
      <c r="I19" s="145">
        <v>33.799999999999997</v>
      </c>
      <c r="J19" s="145">
        <v>33.799999999999997</v>
      </c>
      <c r="K19" s="145">
        <v>35</v>
      </c>
      <c r="L19" s="145">
        <v>32.700000000000003</v>
      </c>
      <c r="M19" s="145">
        <v>35.200000000000003</v>
      </c>
      <c r="N19" s="145">
        <v>35.6</v>
      </c>
      <c r="O19" s="145"/>
    </row>
    <row r="20" spans="1:15" ht="19.5" customHeight="1" x14ac:dyDescent="0.25">
      <c r="A20" s="57" t="s">
        <v>145</v>
      </c>
      <c r="B20" s="57" t="s">
        <v>11</v>
      </c>
      <c r="C20" s="56" t="s">
        <v>18</v>
      </c>
      <c r="D20" s="134" t="s">
        <v>351</v>
      </c>
      <c r="E20" s="76" t="s">
        <v>447</v>
      </c>
      <c r="F20" s="11">
        <v>3.48</v>
      </c>
      <c r="G20" s="11">
        <v>3.26</v>
      </c>
      <c r="H20" s="11">
        <v>3.06</v>
      </c>
      <c r="I20" s="11">
        <v>3.75</v>
      </c>
      <c r="J20" s="11">
        <v>2.86</v>
      </c>
      <c r="K20" s="11">
        <v>1.41</v>
      </c>
      <c r="L20" s="11">
        <v>1.1200000000000001</v>
      </c>
      <c r="M20" s="11">
        <v>2.1800000000000002</v>
      </c>
      <c r="N20" s="11">
        <v>2.38</v>
      </c>
    </row>
    <row r="21" spans="1:15" ht="16.2" x14ac:dyDescent="0.25">
      <c r="A21" s="57" t="s">
        <v>145</v>
      </c>
      <c r="B21" s="57" t="s">
        <v>11</v>
      </c>
      <c r="C21" s="56" t="s">
        <v>444</v>
      </c>
      <c r="D21" s="76" t="s">
        <v>349</v>
      </c>
      <c r="E21" s="76" t="s">
        <v>446</v>
      </c>
      <c r="F21" s="145">
        <v>0.3</v>
      </c>
      <c r="G21" s="145">
        <v>0.2</v>
      </c>
      <c r="H21" s="145">
        <v>0.2</v>
      </c>
      <c r="I21" s="145">
        <v>0.3</v>
      </c>
      <c r="J21" s="145">
        <v>0.2</v>
      </c>
      <c r="K21" s="145">
        <v>0.2</v>
      </c>
      <c r="L21" s="145">
        <v>0.1</v>
      </c>
      <c r="M21" s="145">
        <v>0.1</v>
      </c>
      <c r="N21" s="145">
        <v>0.2</v>
      </c>
      <c r="O21" s="145"/>
    </row>
    <row r="22" spans="1:15" ht="16.5" customHeight="1" x14ac:dyDescent="0.25">
      <c r="A22" s="57" t="s">
        <v>145</v>
      </c>
      <c r="B22" s="57" t="s">
        <v>11</v>
      </c>
      <c r="C22" s="56" t="s">
        <v>18</v>
      </c>
      <c r="D22" s="134" t="s">
        <v>346</v>
      </c>
      <c r="E22" s="76" t="s">
        <v>445</v>
      </c>
      <c r="F22" s="11">
        <v>2.65</v>
      </c>
      <c r="G22" s="11">
        <v>1.76</v>
      </c>
      <c r="H22" s="11">
        <v>1.26</v>
      </c>
      <c r="I22" s="11">
        <v>1.35</v>
      </c>
      <c r="J22" s="11">
        <v>1.4</v>
      </c>
      <c r="K22" s="11">
        <v>1.3</v>
      </c>
      <c r="L22" s="11">
        <v>1.23</v>
      </c>
      <c r="M22" s="11">
        <v>1.5</v>
      </c>
      <c r="N22" s="11">
        <v>1.65</v>
      </c>
    </row>
    <row r="23" spans="1:15" ht="16.2" x14ac:dyDescent="0.25">
      <c r="A23" s="57" t="s">
        <v>145</v>
      </c>
      <c r="B23" s="57" t="s">
        <v>11</v>
      </c>
      <c r="C23" s="56" t="s">
        <v>444</v>
      </c>
      <c r="D23" s="76" t="s">
        <v>344</v>
      </c>
      <c r="E23" s="76" t="s">
        <v>443</v>
      </c>
      <c r="F23" s="145">
        <v>0.1</v>
      </c>
      <c r="G23" s="145">
        <v>0.1</v>
      </c>
      <c r="H23" s="145">
        <v>0.1</v>
      </c>
      <c r="I23" s="145">
        <v>0.1</v>
      </c>
      <c r="J23" s="145">
        <v>0.1</v>
      </c>
      <c r="K23" s="145">
        <v>0.2</v>
      </c>
      <c r="L23" s="145">
        <v>0.3</v>
      </c>
      <c r="M23" s="145">
        <v>0.9</v>
      </c>
      <c r="N23" s="145">
        <v>0.2</v>
      </c>
      <c r="O23" s="145"/>
    </row>
    <row r="24" spans="1:15" x14ac:dyDescent="0.25">
      <c r="A24" s="57" t="s">
        <v>89</v>
      </c>
      <c r="D24" s="55" t="s">
        <v>337</v>
      </c>
      <c r="E24" s="55" t="s">
        <v>442</v>
      </c>
    </row>
    <row r="25" spans="1:15" ht="27.6" x14ac:dyDescent="0.25">
      <c r="A25" s="57" t="s">
        <v>145</v>
      </c>
      <c r="B25" s="57" t="s">
        <v>11</v>
      </c>
      <c r="C25" s="56" t="s">
        <v>331</v>
      </c>
      <c r="D25" s="76" t="s">
        <v>441</v>
      </c>
      <c r="E25" s="76" t="s">
        <v>440</v>
      </c>
      <c r="F25" s="11">
        <v>1.78</v>
      </c>
      <c r="G25" s="11">
        <v>4.1500000000000004</v>
      </c>
      <c r="H25" s="11">
        <v>7.36</v>
      </c>
      <c r="I25" s="11">
        <v>9.26</v>
      </c>
      <c r="J25" s="11">
        <v>12.99</v>
      </c>
      <c r="K25" s="11">
        <v>11.74</v>
      </c>
      <c r="L25" s="11">
        <v>7.54</v>
      </c>
      <c r="M25" s="11">
        <v>6.82</v>
      </c>
      <c r="N25" s="11">
        <v>7.54</v>
      </c>
    </row>
    <row r="26" spans="1:15" x14ac:dyDescent="0.25">
      <c r="A26" s="57" t="s">
        <v>145</v>
      </c>
      <c r="B26" s="57" t="s">
        <v>11</v>
      </c>
      <c r="C26" s="56" t="s">
        <v>331</v>
      </c>
      <c r="D26" s="76" t="s">
        <v>334</v>
      </c>
      <c r="E26" s="76" t="s">
        <v>270</v>
      </c>
      <c r="F26" s="78">
        <v>3.03</v>
      </c>
      <c r="G26" s="78">
        <v>-0.86</v>
      </c>
      <c r="H26" s="78">
        <v>13.37</v>
      </c>
      <c r="I26" s="78">
        <v>6.54</v>
      </c>
      <c r="J26" s="78">
        <v>0.79</v>
      </c>
      <c r="K26" s="78">
        <v>-5.84</v>
      </c>
      <c r="L26" s="78">
        <v>3.55</v>
      </c>
      <c r="M26" s="78">
        <v>35.03</v>
      </c>
      <c r="N26" s="78">
        <v>6.71</v>
      </c>
      <c r="O26" s="78"/>
    </row>
    <row r="27" spans="1:15" x14ac:dyDescent="0.25">
      <c r="A27" s="57" t="s">
        <v>145</v>
      </c>
      <c r="B27" s="57" t="s">
        <v>11</v>
      </c>
      <c r="C27" s="56" t="s">
        <v>331</v>
      </c>
      <c r="D27" s="76" t="s">
        <v>333</v>
      </c>
      <c r="E27" s="76" t="s">
        <v>332</v>
      </c>
      <c r="F27" s="78">
        <v>0</v>
      </c>
      <c r="G27" s="78">
        <v>0</v>
      </c>
      <c r="H27" s="78">
        <v>0</v>
      </c>
      <c r="I27" s="78">
        <v>3.8</v>
      </c>
      <c r="J27" s="78">
        <v>5.2</v>
      </c>
      <c r="K27" s="78">
        <v>5.2</v>
      </c>
      <c r="L27" s="78"/>
      <c r="M27" s="78"/>
      <c r="N27" s="78"/>
      <c r="O27" s="78"/>
    </row>
    <row r="28" spans="1:15" x14ac:dyDescent="0.25">
      <c r="A28" s="57" t="s">
        <v>145</v>
      </c>
      <c r="B28" s="57" t="s">
        <v>11</v>
      </c>
      <c r="C28" s="56" t="s">
        <v>331</v>
      </c>
      <c r="D28" s="76" t="s">
        <v>330</v>
      </c>
      <c r="E28" s="76" t="s">
        <v>329</v>
      </c>
      <c r="F28" s="78">
        <v>4.76</v>
      </c>
      <c r="G28" s="78">
        <v>2.71</v>
      </c>
      <c r="H28" s="78">
        <v>43.08</v>
      </c>
      <c r="I28" s="78">
        <v>52.25</v>
      </c>
      <c r="J28" s="78">
        <v>61.48</v>
      </c>
      <c r="K28" s="78">
        <v>68.36</v>
      </c>
      <c r="L28" s="78">
        <v>70.02</v>
      </c>
      <c r="M28" s="78">
        <v>73.87</v>
      </c>
      <c r="N28" s="78">
        <v>77.599999999999994</v>
      </c>
      <c r="O28" s="78"/>
    </row>
    <row r="29" spans="1:15" ht="23.4" x14ac:dyDescent="0.25">
      <c r="A29" s="57" t="s">
        <v>145</v>
      </c>
      <c r="B29" s="57" t="s">
        <v>11</v>
      </c>
      <c r="C29" s="146" t="s">
        <v>328</v>
      </c>
      <c r="D29" s="76" t="s">
        <v>439</v>
      </c>
      <c r="E29" s="76" t="s">
        <v>438</v>
      </c>
      <c r="F29" s="145">
        <v>108.4</v>
      </c>
      <c r="G29" s="145">
        <v>108.4</v>
      </c>
      <c r="H29" s="145">
        <v>108.4</v>
      </c>
      <c r="I29" s="145">
        <v>108.4</v>
      </c>
      <c r="J29" s="145">
        <v>108</v>
      </c>
      <c r="K29" s="145">
        <v>107.6</v>
      </c>
      <c r="L29" s="145">
        <v>107.6</v>
      </c>
      <c r="M29" s="145">
        <v>107.2</v>
      </c>
      <c r="N29" s="145">
        <v>107.2</v>
      </c>
      <c r="O29" s="145"/>
    </row>
    <row r="30" spans="1:15" x14ac:dyDescent="0.25">
      <c r="A30" s="57" t="s">
        <v>108</v>
      </c>
    </row>
    <row r="31" spans="1:15" ht="14.4" x14ac:dyDescent="0.3">
      <c r="A31" s="138" t="s">
        <v>142</v>
      </c>
      <c r="B31" s="138"/>
      <c r="C31" s="143"/>
      <c r="D31" s="81" t="s">
        <v>381</v>
      </c>
      <c r="E31" s="81" t="s">
        <v>380</v>
      </c>
    </row>
    <row r="32" spans="1:15" s="8" customFormat="1" ht="28.8" x14ac:dyDescent="0.3">
      <c r="A32" s="138" t="s">
        <v>142</v>
      </c>
      <c r="B32" s="138"/>
      <c r="C32" s="143"/>
      <c r="D32" s="81" t="s">
        <v>437</v>
      </c>
      <c r="E32" s="81" t="s">
        <v>436</v>
      </c>
    </row>
    <row r="33" spans="1:5" s="8" customFormat="1" ht="28.8" x14ac:dyDescent="0.3">
      <c r="A33" s="138" t="s">
        <v>142</v>
      </c>
      <c r="B33" s="138"/>
      <c r="C33" s="143"/>
      <c r="D33" s="81" t="s">
        <v>435</v>
      </c>
      <c r="E33" s="81" t="s">
        <v>434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F955-481A-4E16-B62D-52C6D88F5AC9}">
  <sheetPr>
    <pageSetUpPr fitToPage="1"/>
  </sheetPr>
  <dimension ref="A1:K100"/>
  <sheetViews>
    <sheetView topLeftCell="E1" workbookViewId="0">
      <selection activeCell="P27" sqref="P27"/>
    </sheetView>
  </sheetViews>
  <sheetFormatPr defaultColWidth="9.109375" defaultRowHeight="13.8" outlineLevelCol="1" x14ac:dyDescent="0.25"/>
  <cols>
    <col min="1" max="1" width="12" style="5" hidden="1" customWidth="1" outlineLevel="1"/>
    <col min="2" max="3" width="7.33203125" style="4" hidden="1" customWidth="1" outlineLevel="1"/>
    <col min="4" max="4" width="64.5546875" style="1" hidden="1" customWidth="1" outlineLevel="1"/>
    <col min="5" max="5" width="50.109375" style="1" customWidth="1" collapsed="1"/>
    <col min="6" max="8" width="12" style="153" customWidth="1"/>
    <col min="9" max="9" width="12.109375" style="153" customWidth="1"/>
    <col min="10" max="11" width="13.33203125" style="153" customWidth="1"/>
    <col min="12" max="16384" width="9.109375" style="1"/>
  </cols>
  <sheetData>
    <row r="1" spans="1:11" s="11" customFormat="1" x14ac:dyDescent="0.25">
      <c r="A1" s="176">
        <v>43131</v>
      </c>
      <c r="B1" s="12" t="s">
        <v>139</v>
      </c>
      <c r="C1" s="69"/>
      <c r="D1" s="74" t="s">
        <v>138</v>
      </c>
      <c r="E1" s="74" t="s">
        <v>138</v>
      </c>
    </row>
    <row r="2" spans="1:11" s="11" customFormat="1" x14ac:dyDescent="0.25">
      <c r="A2" s="70"/>
      <c r="B2" s="12" t="s">
        <v>137</v>
      </c>
      <c r="C2" s="69"/>
      <c r="D2" s="72">
        <f>A1</f>
        <v>43131</v>
      </c>
      <c r="E2" s="71">
        <f>A1</f>
        <v>43131</v>
      </c>
    </row>
    <row r="3" spans="1:11" s="11" customFormat="1" x14ac:dyDescent="0.25">
      <c r="A3" s="70"/>
      <c r="B3" s="12" t="s">
        <v>136</v>
      </c>
      <c r="C3" s="69" t="s">
        <v>135</v>
      </c>
      <c r="D3" s="68" t="s">
        <v>134</v>
      </c>
      <c r="E3" s="68" t="s">
        <v>133</v>
      </c>
    </row>
    <row r="4" spans="1:11" s="11" customFormat="1" x14ac:dyDescent="0.25">
      <c r="A4" s="12" t="s">
        <v>132</v>
      </c>
      <c r="B4" s="12" t="s">
        <v>131</v>
      </c>
      <c r="C4" s="170"/>
      <c r="D4" s="169" t="s">
        <v>501</v>
      </c>
      <c r="E4" s="169" t="s">
        <v>500</v>
      </c>
    </row>
    <row r="5" spans="1:11" s="11" customFormat="1" x14ac:dyDescent="0.25">
      <c r="A5" s="12"/>
      <c r="B5" s="12" t="s">
        <v>128</v>
      </c>
      <c r="C5" s="56" t="s">
        <v>10</v>
      </c>
      <c r="D5" s="64"/>
      <c r="E5" s="64"/>
    </row>
    <row r="6" spans="1:11" s="11" customFormat="1" x14ac:dyDescent="0.25">
      <c r="A6" s="57" t="s">
        <v>33</v>
      </c>
      <c r="B6" s="168" t="s">
        <v>127</v>
      </c>
      <c r="C6" s="167"/>
      <c r="D6" s="61" t="s">
        <v>126</v>
      </c>
      <c r="E6" s="61" t="s">
        <v>125</v>
      </c>
      <c r="F6" s="120">
        <v>2013</v>
      </c>
      <c r="G6" s="120">
        <v>2014</v>
      </c>
      <c r="H6" s="120">
        <v>2015</v>
      </c>
      <c r="I6" s="58">
        <v>2016</v>
      </c>
      <c r="J6" s="58">
        <v>2017</v>
      </c>
      <c r="K6" s="58">
        <v>2018</v>
      </c>
    </row>
    <row r="7" spans="1:11" s="11" customFormat="1" x14ac:dyDescent="0.25">
      <c r="A7" s="57" t="s">
        <v>108</v>
      </c>
      <c r="B7" s="12"/>
      <c r="C7" s="69"/>
      <c r="D7" s="55"/>
      <c r="E7" s="55"/>
      <c r="F7" s="137"/>
      <c r="G7" s="137"/>
      <c r="H7" s="137"/>
      <c r="I7" s="52"/>
      <c r="J7" s="52"/>
      <c r="K7" s="52"/>
    </row>
    <row r="8" spans="1:11" s="45" customFormat="1" x14ac:dyDescent="0.25">
      <c r="A8" s="32" t="s">
        <v>89</v>
      </c>
      <c r="B8" s="40"/>
      <c r="C8" s="40"/>
      <c r="D8" s="39" t="s">
        <v>104</v>
      </c>
      <c r="E8" s="39" t="s">
        <v>103</v>
      </c>
    </row>
    <row r="9" spans="1:11" s="13" customFormat="1" x14ac:dyDescent="0.25">
      <c r="A9" s="5" t="s">
        <v>12</v>
      </c>
      <c r="B9" s="12" t="s">
        <v>11</v>
      </c>
      <c r="C9" s="12" t="s">
        <v>126</v>
      </c>
      <c r="D9" s="11" t="s">
        <v>499</v>
      </c>
      <c r="E9" s="11" t="s">
        <v>182</v>
      </c>
      <c r="F9" s="51">
        <v>3018.203</v>
      </c>
      <c r="G9" s="51">
        <v>2408.877</v>
      </c>
      <c r="H9" s="51">
        <v>4638.7060000000001</v>
      </c>
      <c r="I9" s="51">
        <v>5040</v>
      </c>
      <c r="J9" s="51">
        <v>5699</v>
      </c>
      <c r="K9" s="51">
        <v>3976</v>
      </c>
    </row>
    <row r="10" spans="1:11" s="13" customFormat="1" x14ac:dyDescent="0.25">
      <c r="A10" s="5" t="s">
        <v>12</v>
      </c>
      <c r="B10" s="12" t="s">
        <v>11</v>
      </c>
      <c r="C10" s="12" t="s">
        <v>126</v>
      </c>
      <c r="D10" s="11" t="s">
        <v>498</v>
      </c>
      <c r="E10" s="11" t="s">
        <v>483</v>
      </c>
      <c r="F10" s="51">
        <v>228.57900000000001</v>
      </c>
      <c r="G10" s="51">
        <v>331.392</v>
      </c>
      <c r="H10" s="51">
        <v>706.33399999999995</v>
      </c>
      <c r="I10" s="51">
        <v>920</v>
      </c>
      <c r="J10" s="51">
        <v>1230</v>
      </c>
      <c r="K10" s="51">
        <v>761</v>
      </c>
    </row>
    <row r="11" spans="1:11" x14ac:dyDescent="0.25">
      <c r="A11" s="5" t="s">
        <v>12</v>
      </c>
      <c r="B11" s="174" t="s">
        <v>105</v>
      </c>
      <c r="C11" s="12" t="s">
        <v>18</v>
      </c>
      <c r="D11" s="11" t="s">
        <v>497</v>
      </c>
      <c r="E11" s="11" t="s">
        <v>496</v>
      </c>
      <c r="F11" s="6">
        <v>7.5733474521097497</v>
      </c>
      <c r="G11" s="6">
        <v>13.7571158676844</v>
      </c>
      <c r="H11" s="6">
        <v>15.2269620019031</v>
      </c>
      <c r="I11" s="6">
        <v>18.3</v>
      </c>
      <c r="J11" s="6">
        <v>21.6</v>
      </c>
      <c r="K11" s="6">
        <v>19.100000000000001</v>
      </c>
    </row>
    <row r="12" spans="1:11" x14ac:dyDescent="0.25">
      <c r="A12" s="5" t="s">
        <v>12</v>
      </c>
      <c r="B12" s="12" t="s">
        <v>11</v>
      </c>
      <c r="C12" s="12" t="s">
        <v>126</v>
      </c>
      <c r="D12" s="11" t="s">
        <v>95</v>
      </c>
      <c r="E12" s="11" t="s">
        <v>94</v>
      </c>
      <c r="F12" s="51">
        <v>4384.6149999999998</v>
      </c>
      <c r="G12" s="51">
        <v>4632.4170000000004</v>
      </c>
      <c r="H12" s="51">
        <v>4978.1927999999998</v>
      </c>
      <c r="I12" s="51">
        <v>4350</v>
      </c>
      <c r="J12" s="51">
        <v>4986</v>
      </c>
      <c r="K12" s="51">
        <v>5164</v>
      </c>
    </row>
    <row r="13" spans="1:11" s="45" customFormat="1" ht="16.2" x14ac:dyDescent="0.25">
      <c r="A13" s="5" t="s">
        <v>12</v>
      </c>
      <c r="B13" s="12" t="s">
        <v>11</v>
      </c>
      <c r="C13" s="12" t="s">
        <v>18</v>
      </c>
      <c r="D13" s="11" t="s">
        <v>457</v>
      </c>
      <c r="E13" s="11" t="s">
        <v>456</v>
      </c>
      <c r="F13" s="173">
        <v>4.7E-2</v>
      </c>
      <c r="G13" s="173">
        <v>7.4200000000000002E-2</v>
      </c>
      <c r="H13" s="173">
        <v>0.1386</v>
      </c>
      <c r="I13" s="173">
        <v>0.193</v>
      </c>
      <c r="J13" s="173">
        <v>0.247</v>
      </c>
      <c r="K13" s="173">
        <v>0.14799999999999999</v>
      </c>
    </row>
    <row r="14" spans="1:11" s="13" customFormat="1" x14ac:dyDescent="0.25">
      <c r="A14" s="5" t="s">
        <v>12</v>
      </c>
      <c r="B14" s="12" t="s">
        <v>11</v>
      </c>
      <c r="C14" s="12" t="s">
        <v>15</v>
      </c>
      <c r="D14" s="11" t="s">
        <v>495</v>
      </c>
      <c r="E14" s="11" t="s">
        <v>46</v>
      </c>
      <c r="F14" s="51">
        <v>11200</v>
      </c>
      <c r="G14" s="51">
        <v>9400</v>
      </c>
      <c r="H14" s="51">
        <v>7600</v>
      </c>
      <c r="I14" s="51">
        <v>7200</v>
      </c>
      <c r="J14" s="51">
        <v>7500</v>
      </c>
      <c r="K14" s="51">
        <v>7400</v>
      </c>
    </row>
    <row r="15" spans="1:11" s="13" customFormat="1" x14ac:dyDescent="0.25">
      <c r="A15" s="5" t="s">
        <v>12</v>
      </c>
      <c r="B15" s="12" t="s">
        <v>11</v>
      </c>
      <c r="C15" s="12" t="s">
        <v>15</v>
      </c>
      <c r="D15" s="11" t="s">
        <v>45</v>
      </c>
      <c r="E15" s="11" t="s">
        <v>478</v>
      </c>
      <c r="F15" s="51">
        <v>3200</v>
      </c>
      <c r="G15" s="51">
        <v>2200</v>
      </c>
      <c r="H15" s="51">
        <v>2500</v>
      </c>
      <c r="I15" s="51">
        <v>3300</v>
      </c>
      <c r="J15" s="51">
        <v>4900</v>
      </c>
      <c r="K15" s="51">
        <v>5100</v>
      </c>
    </row>
    <row r="16" spans="1:11" x14ac:dyDescent="0.25">
      <c r="A16" s="5" t="s">
        <v>12</v>
      </c>
      <c r="B16" s="12" t="s">
        <v>11</v>
      </c>
      <c r="C16" s="12" t="s">
        <v>15</v>
      </c>
      <c r="D16" s="11" t="s">
        <v>477</v>
      </c>
      <c r="E16" s="11" t="s">
        <v>476</v>
      </c>
      <c r="F16" s="51">
        <v>854</v>
      </c>
      <c r="G16" s="51">
        <v>1238</v>
      </c>
      <c r="H16" s="51">
        <v>1350</v>
      </c>
      <c r="I16" s="51">
        <v>1123</v>
      </c>
      <c r="J16" s="51">
        <v>621</v>
      </c>
      <c r="K16" s="51">
        <v>233</v>
      </c>
    </row>
    <row r="17" spans="1:11" s="3" customFormat="1" x14ac:dyDescent="0.25">
      <c r="A17" s="5" t="s">
        <v>12</v>
      </c>
      <c r="B17" s="12" t="s">
        <v>11</v>
      </c>
      <c r="C17" s="12" t="s">
        <v>15</v>
      </c>
      <c r="D17" s="11" t="s">
        <v>475</v>
      </c>
      <c r="E17" s="11" t="s">
        <v>474</v>
      </c>
      <c r="F17" s="51">
        <v>681</v>
      </c>
      <c r="G17" s="51">
        <v>1221</v>
      </c>
      <c r="H17" s="51">
        <v>1343</v>
      </c>
      <c r="I17" s="51">
        <v>1108</v>
      </c>
      <c r="J17" s="51">
        <v>965</v>
      </c>
      <c r="K17" s="51">
        <v>269</v>
      </c>
    </row>
    <row r="18" spans="1:11" s="3" customFormat="1" x14ac:dyDescent="0.25">
      <c r="A18" s="5" t="s">
        <v>12</v>
      </c>
      <c r="B18" s="12" t="s">
        <v>11</v>
      </c>
      <c r="C18" s="12" t="s">
        <v>15</v>
      </c>
      <c r="D18" s="11" t="s">
        <v>473</v>
      </c>
      <c r="E18" s="11" t="s">
        <v>472</v>
      </c>
      <c r="F18" s="51">
        <v>713</v>
      </c>
      <c r="G18" s="51">
        <v>696</v>
      </c>
      <c r="H18" s="51">
        <v>956</v>
      </c>
      <c r="I18" s="51">
        <v>1013</v>
      </c>
      <c r="J18" s="51">
        <v>1245</v>
      </c>
      <c r="K18" s="51">
        <v>775</v>
      </c>
    </row>
    <row r="19" spans="1:11" s="45" customFormat="1" x14ac:dyDescent="0.25">
      <c r="A19" s="5" t="s">
        <v>12</v>
      </c>
      <c r="B19" s="12" t="s">
        <v>11</v>
      </c>
      <c r="C19" s="12" t="s">
        <v>15</v>
      </c>
      <c r="D19" s="11" t="s">
        <v>494</v>
      </c>
      <c r="E19" s="11" t="s">
        <v>470</v>
      </c>
      <c r="F19" s="51">
        <v>1154</v>
      </c>
      <c r="G19" s="51">
        <v>1757</v>
      </c>
      <c r="H19" s="51">
        <v>2206</v>
      </c>
      <c r="I19" s="51">
        <v>2304</v>
      </c>
      <c r="J19" s="51">
        <v>2009</v>
      </c>
      <c r="K19" s="51">
        <v>1342</v>
      </c>
    </row>
    <row r="20" spans="1:11" s="13" customFormat="1" x14ac:dyDescent="0.25">
      <c r="A20" s="5" t="s">
        <v>12</v>
      </c>
      <c r="B20" s="12" t="s">
        <v>11</v>
      </c>
      <c r="C20" s="12" t="s">
        <v>15</v>
      </c>
      <c r="D20" s="11" t="s">
        <v>469</v>
      </c>
      <c r="E20" s="11" t="s">
        <v>468</v>
      </c>
      <c r="F20" s="51">
        <v>322</v>
      </c>
      <c r="G20" s="51">
        <v>327</v>
      </c>
      <c r="H20" s="51">
        <v>27</v>
      </c>
      <c r="I20" s="51">
        <v>579</v>
      </c>
      <c r="J20" s="51">
        <v>90</v>
      </c>
      <c r="K20" s="51">
        <v>423</v>
      </c>
    </row>
    <row r="21" spans="1:11" s="13" customFormat="1" x14ac:dyDescent="0.25">
      <c r="A21" s="5" t="s">
        <v>12</v>
      </c>
      <c r="B21" s="12" t="s">
        <v>11</v>
      </c>
      <c r="C21" s="12" t="s">
        <v>15</v>
      </c>
      <c r="D21" s="11" t="s">
        <v>467</v>
      </c>
      <c r="E21" s="11" t="s">
        <v>466</v>
      </c>
      <c r="F21" s="51">
        <v>288</v>
      </c>
      <c r="G21" s="51">
        <v>300</v>
      </c>
      <c r="H21" s="51">
        <v>158</v>
      </c>
      <c r="I21" s="51">
        <v>448</v>
      </c>
      <c r="J21" s="51">
        <v>90</v>
      </c>
      <c r="K21" s="51">
        <v>423</v>
      </c>
    </row>
    <row r="22" spans="1:11" x14ac:dyDescent="0.25">
      <c r="A22" s="5" t="s">
        <v>12</v>
      </c>
      <c r="B22" s="12" t="s">
        <v>11</v>
      </c>
      <c r="C22" s="12" t="s">
        <v>15</v>
      </c>
      <c r="D22" s="11" t="s">
        <v>465</v>
      </c>
      <c r="E22" s="11" t="s">
        <v>464</v>
      </c>
      <c r="F22" s="51">
        <v>58</v>
      </c>
      <c r="G22" s="51">
        <v>327</v>
      </c>
      <c r="H22" s="51">
        <v>156</v>
      </c>
      <c r="I22" s="51">
        <v>132</v>
      </c>
      <c r="J22" s="51">
        <v>158</v>
      </c>
      <c r="K22" s="51">
        <v>322</v>
      </c>
    </row>
    <row r="23" spans="1:11" x14ac:dyDescent="0.25">
      <c r="A23" s="5" t="s">
        <v>12</v>
      </c>
      <c r="B23" s="12" t="s">
        <v>11</v>
      </c>
      <c r="C23" s="12" t="s">
        <v>15</v>
      </c>
      <c r="D23" s="11" t="s">
        <v>493</v>
      </c>
      <c r="E23" s="11" t="s">
        <v>462</v>
      </c>
      <c r="F23" s="51">
        <v>315</v>
      </c>
      <c r="G23" s="51">
        <v>288</v>
      </c>
      <c r="H23" s="51">
        <v>290</v>
      </c>
      <c r="I23" s="51">
        <v>606</v>
      </c>
      <c r="J23" s="51">
        <v>538</v>
      </c>
      <c r="K23" s="51">
        <v>639</v>
      </c>
    </row>
    <row r="24" spans="1:11" x14ac:dyDescent="0.25">
      <c r="A24" s="5" t="s">
        <v>12</v>
      </c>
      <c r="B24" s="12" t="s">
        <v>11</v>
      </c>
      <c r="C24" s="12" t="s">
        <v>18</v>
      </c>
      <c r="D24" s="11" t="s">
        <v>41</v>
      </c>
      <c r="E24" s="11" t="s">
        <v>461</v>
      </c>
      <c r="F24" s="6">
        <v>63.5125936010892</v>
      </c>
      <c r="G24" s="6">
        <v>73.4474327628362</v>
      </c>
      <c r="H24" s="6">
        <v>70.953525641025607</v>
      </c>
      <c r="I24" s="6">
        <v>80.099999999999994</v>
      </c>
      <c r="J24" s="6">
        <v>64.2</v>
      </c>
      <c r="K24" s="6">
        <v>58.7</v>
      </c>
    </row>
    <row r="25" spans="1:11" x14ac:dyDescent="0.25">
      <c r="A25" s="5" t="s">
        <v>7</v>
      </c>
      <c r="F25" s="175"/>
      <c r="G25" s="175"/>
      <c r="H25" s="175"/>
      <c r="I25" s="175"/>
      <c r="J25" s="175"/>
      <c r="K25" s="175"/>
    </row>
    <row r="26" spans="1:11" x14ac:dyDescent="0.25">
      <c r="A26" s="32" t="s">
        <v>89</v>
      </c>
      <c r="D26" s="31" t="s">
        <v>107</v>
      </c>
      <c r="E26" s="31" t="s">
        <v>106</v>
      </c>
      <c r="F26" s="1"/>
      <c r="G26" s="1"/>
      <c r="H26" s="1"/>
      <c r="I26" s="1"/>
      <c r="J26" s="1"/>
      <c r="K26" s="1"/>
    </row>
    <row r="27" spans="1:11" x14ac:dyDescent="0.25">
      <c r="A27" s="5" t="s">
        <v>12</v>
      </c>
      <c r="B27" s="12" t="s">
        <v>11</v>
      </c>
      <c r="C27" s="12" t="s">
        <v>126</v>
      </c>
      <c r="D27" s="11" t="s">
        <v>183</v>
      </c>
      <c r="E27" s="11" t="s">
        <v>182</v>
      </c>
      <c r="F27" s="51">
        <v>2508.1</v>
      </c>
      <c r="G27" s="51">
        <v>3170.4459999999999</v>
      </c>
      <c r="H27" s="51">
        <v>3471.422</v>
      </c>
      <c r="I27" s="51">
        <v>3907</v>
      </c>
      <c r="J27" s="51">
        <v>5049</v>
      </c>
      <c r="K27" s="51">
        <v>5736</v>
      </c>
    </row>
    <row r="28" spans="1:11" x14ac:dyDescent="0.25">
      <c r="A28" s="5" t="s">
        <v>12</v>
      </c>
      <c r="B28" s="12" t="s">
        <v>11</v>
      </c>
      <c r="C28" s="12" t="s">
        <v>126</v>
      </c>
      <c r="D28" s="11" t="s">
        <v>64</v>
      </c>
      <c r="E28" s="11" t="s">
        <v>483</v>
      </c>
      <c r="F28" s="51">
        <v>228.86500000000001</v>
      </c>
      <c r="G28" s="51">
        <v>327.73200000000003</v>
      </c>
      <c r="H28" s="51">
        <v>421.57600000000002</v>
      </c>
      <c r="I28" s="51">
        <v>477</v>
      </c>
      <c r="J28" s="51">
        <v>668</v>
      </c>
      <c r="K28" s="51">
        <v>796</v>
      </c>
    </row>
    <row r="29" spans="1:11" x14ac:dyDescent="0.25">
      <c r="A29" s="5" t="s">
        <v>12</v>
      </c>
      <c r="B29" s="174" t="s">
        <v>102</v>
      </c>
      <c r="C29" s="12" t="s">
        <v>18</v>
      </c>
      <c r="D29" s="11" t="s">
        <v>492</v>
      </c>
      <c r="E29" s="11" t="s">
        <v>491</v>
      </c>
      <c r="F29" s="6">
        <v>9.1250348869662297</v>
      </c>
      <c r="G29" s="6">
        <v>10.3370945286562</v>
      </c>
      <c r="H29" s="6">
        <v>12.1441875980506</v>
      </c>
      <c r="I29" s="6">
        <v>12.2</v>
      </c>
      <c r="J29" s="6">
        <v>13.2</v>
      </c>
      <c r="K29" s="6">
        <v>13.9</v>
      </c>
    </row>
    <row r="30" spans="1:11" x14ac:dyDescent="0.25">
      <c r="A30" s="5" t="s">
        <v>12</v>
      </c>
      <c r="B30" s="12" t="s">
        <v>11</v>
      </c>
      <c r="C30" s="12" t="s">
        <v>126</v>
      </c>
      <c r="D30" s="11" t="s">
        <v>480</v>
      </c>
      <c r="E30" s="11" t="s">
        <v>94</v>
      </c>
      <c r="F30" s="51">
        <v>877.19299999999998</v>
      </c>
      <c r="G30" s="51">
        <v>1267.857</v>
      </c>
      <c r="H30" s="51">
        <v>1360.6079999999999</v>
      </c>
      <c r="I30" s="51">
        <v>2163</v>
      </c>
      <c r="J30" s="51">
        <v>3037</v>
      </c>
      <c r="K30" s="51">
        <v>3985</v>
      </c>
    </row>
    <row r="31" spans="1:11" ht="16.2" x14ac:dyDescent="0.25">
      <c r="A31" s="5" t="s">
        <v>12</v>
      </c>
      <c r="B31" s="12" t="s">
        <v>11</v>
      </c>
      <c r="C31" s="12" t="s">
        <v>18</v>
      </c>
      <c r="D31" s="11" t="s">
        <v>457</v>
      </c>
      <c r="E31" s="11" t="s">
        <v>456</v>
      </c>
      <c r="F31" s="173">
        <v>0.21099999999999999</v>
      </c>
      <c r="G31" s="173">
        <v>0.25900000000000001</v>
      </c>
      <c r="H31" s="173">
        <v>0.30680000000000002</v>
      </c>
      <c r="I31" s="173">
        <v>0.254</v>
      </c>
      <c r="J31" s="173">
        <v>0.23</v>
      </c>
      <c r="K31" s="173">
        <v>0.218</v>
      </c>
    </row>
    <row r="32" spans="1:11" x14ac:dyDescent="0.25">
      <c r="A32" s="5" t="s">
        <v>12</v>
      </c>
      <c r="B32" s="12" t="s">
        <v>11</v>
      </c>
      <c r="C32" s="12" t="s">
        <v>15</v>
      </c>
      <c r="D32" s="11" t="s">
        <v>479</v>
      </c>
      <c r="E32" s="11" t="s">
        <v>46</v>
      </c>
      <c r="F32" s="51">
        <v>3400</v>
      </c>
      <c r="G32" s="51">
        <v>4300</v>
      </c>
      <c r="H32" s="51">
        <v>5700</v>
      </c>
      <c r="I32" s="51">
        <v>6400</v>
      </c>
      <c r="J32" s="51">
        <v>8300</v>
      </c>
      <c r="K32" s="51">
        <v>7400</v>
      </c>
    </row>
    <row r="33" spans="1:11" x14ac:dyDescent="0.25">
      <c r="A33" s="5" t="s">
        <v>12</v>
      </c>
      <c r="B33" s="12" t="s">
        <v>11</v>
      </c>
      <c r="C33" s="12" t="s">
        <v>15</v>
      </c>
      <c r="D33" s="11" t="s">
        <v>45</v>
      </c>
      <c r="E33" s="11" t="s">
        <v>478</v>
      </c>
      <c r="F33" s="51">
        <v>2900</v>
      </c>
      <c r="G33" s="51">
        <v>1700</v>
      </c>
      <c r="H33" s="51">
        <v>3600</v>
      </c>
      <c r="I33" s="51">
        <v>2700</v>
      </c>
      <c r="J33" s="51">
        <v>3700</v>
      </c>
      <c r="K33" s="51">
        <v>2700</v>
      </c>
    </row>
    <row r="34" spans="1:11" x14ac:dyDescent="0.25">
      <c r="A34" s="5" t="s">
        <v>12</v>
      </c>
      <c r="B34" s="12" t="s">
        <v>11</v>
      </c>
      <c r="C34" s="12" t="s">
        <v>15</v>
      </c>
      <c r="D34" s="11" t="s">
        <v>477</v>
      </c>
      <c r="E34" s="11" t="s">
        <v>476</v>
      </c>
      <c r="F34" s="51">
        <v>880</v>
      </c>
      <c r="G34" s="51">
        <v>1026</v>
      </c>
      <c r="H34" s="51">
        <v>1154</v>
      </c>
      <c r="I34" s="51">
        <v>1288</v>
      </c>
      <c r="J34" s="51">
        <v>1506</v>
      </c>
      <c r="K34" s="51">
        <v>1563</v>
      </c>
    </row>
    <row r="35" spans="1:11" x14ac:dyDescent="0.25">
      <c r="A35" s="5" t="s">
        <v>12</v>
      </c>
      <c r="B35" s="12" t="s">
        <v>11</v>
      </c>
      <c r="C35" s="12" t="s">
        <v>15</v>
      </c>
      <c r="D35" s="11" t="s">
        <v>475</v>
      </c>
      <c r="E35" s="11" t="s">
        <v>474</v>
      </c>
      <c r="F35" s="51">
        <v>1018</v>
      </c>
      <c r="G35" s="51">
        <v>1114</v>
      </c>
      <c r="H35" s="51">
        <v>1284</v>
      </c>
      <c r="I35" s="51">
        <v>1455</v>
      </c>
      <c r="J35" s="51">
        <v>1455</v>
      </c>
      <c r="K35" s="51">
        <v>2061</v>
      </c>
    </row>
    <row r="36" spans="1:11" x14ac:dyDescent="0.25">
      <c r="A36" s="5" t="s">
        <v>12</v>
      </c>
      <c r="B36" s="12" t="s">
        <v>11</v>
      </c>
      <c r="C36" s="12" t="s">
        <v>15</v>
      </c>
      <c r="D36" s="11" t="s">
        <v>473</v>
      </c>
      <c r="E36" s="11" t="s">
        <v>472</v>
      </c>
      <c r="F36" s="51">
        <v>714</v>
      </c>
      <c r="G36" s="51">
        <v>876</v>
      </c>
      <c r="H36" s="51">
        <v>896</v>
      </c>
      <c r="I36" s="51">
        <v>1057</v>
      </c>
      <c r="J36" s="51">
        <v>1135</v>
      </c>
      <c r="K36" s="51">
        <v>1246</v>
      </c>
    </row>
    <row r="37" spans="1:11" x14ac:dyDescent="0.25">
      <c r="A37" s="5" t="s">
        <v>12</v>
      </c>
      <c r="B37" s="12" t="s">
        <v>11</v>
      </c>
      <c r="C37" s="12" t="s">
        <v>15</v>
      </c>
      <c r="D37" s="11" t="s">
        <v>471</v>
      </c>
      <c r="E37" s="11" t="s">
        <v>470</v>
      </c>
      <c r="F37" s="51">
        <v>774</v>
      </c>
      <c r="G37" s="51">
        <v>995</v>
      </c>
      <c r="H37" s="51">
        <v>1386</v>
      </c>
      <c r="I37" s="51">
        <v>1785</v>
      </c>
      <c r="J37" s="51">
        <v>2105</v>
      </c>
      <c r="K37" s="51">
        <v>2932</v>
      </c>
    </row>
    <row r="38" spans="1:11" x14ac:dyDescent="0.25">
      <c r="A38" s="5" t="s">
        <v>12</v>
      </c>
      <c r="B38" s="12" t="s">
        <v>11</v>
      </c>
      <c r="C38" s="12" t="s">
        <v>15</v>
      </c>
      <c r="D38" s="11" t="s">
        <v>469</v>
      </c>
      <c r="E38" s="11" t="s">
        <v>468</v>
      </c>
      <c r="F38" s="51">
        <v>360</v>
      </c>
      <c r="G38" s="51">
        <v>381</v>
      </c>
      <c r="H38" s="51">
        <v>860</v>
      </c>
      <c r="I38" s="51">
        <v>645</v>
      </c>
      <c r="J38" s="51">
        <v>906</v>
      </c>
      <c r="K38" s="51">
        <v>873</v>
      </c>
    </row>
    <row r="39" spans="1:11" x14ac:dyDescent="0.25">
      <c r="A39" s="5" t="s">
        <v>12</v>
      </c>
      <c r="B39" s="12" t="s">
        <v>11</v>
      </c>
      <c r="C39" s="12" t="s">
        <v>15</v>
      </c>
      <c r="D39" s="11" t="s">
        <v>467</v>
      </c>
      <c r="E39" s="11" t="s">
        <v>466</v>
      </c>
      <c r="F39" s="51">
        <v>360</v>
      </c>
      <c r="G39" s="51">
        <v>381</v>
      </c>
      <c r="H39" s="51">
        <v>860</v>
      </c>
      <c r="I39" s="51">
        <v>645</v>
      </c>
      <c r="J39" s="51">
        <v>906</v>
      </c>
      <c r="K39" s="51">
        <v>873</v>
      </c>
    </row>
    <row r="40" spans="1:11" x14ac:dyDescent="0.25">
      <c r="A40" s="5" t="s">
        <v>12</v>
      </c>
      <c r="B40" s="12" t="s">
        <v>11</v>
      </c>
      <c r="C40" s="12" t="s">
        <v>15</v>
      </c>
      <c r="D40" s="11" t="s">
        <v>465</v>
      </c>
      <c r="E40" s="11" t="s">
        <v>464</v>
      </c>
      <c r="F40" s="51">
        <v>391</v>
      </c>
      <c r="G40" s="51">
        <v>376</v>
      </c>
      <c r="H40" s="51">
        <v>726</v>
      </c>
      <c r="I40" s="51">
        <v>201</v>
      </c>
      <c r="J40" s="51">
        <v>611</v>
      </c>
      <c r="K40" s="51">
        <v>648</v>
      </c>
    </row>
    <row r="41" spans="1:11" x14ac:dyDescent="0.25">
      <c r="A41" s="5" t="s">
        <v>12</v>
      </c>
      <c r="B41" s="12" t="s">
        <v>11</v>
      </c>
      <c r="C41" s="12" t="s">
        <v>15</v>
      </c>
      <c r="D41" s="11" t="s">
        <v>463</v>
      </c>
      <c r="E41" s="11" t="s">
        <v>462</v>
      </c>
      <c r="F41" s="51">
        <v>601</v>
      </c>
      <c r="G41" s="51">
        <v>606</v>
      </c>
      <c r="H41" s="51">
        <v>740</v>
      </c>
      <c r="I41" s="51">
        <v>1184</v>
      </c>
      <c r="J41" s="51">
        <v>1479</v>
      </c>
      <c r="K41" s="51">
        <v>1704</v>
      </c>
    </row>
    <row r="42" spans="1:11" x14ac:dyDescent="0.25">
      <c r="A42" s="5" t="s">
        <v>12</v>
      </c>
      <c r="B42" s="12" t="s">
        <v>11</v>
      </c>
      <c r="C42" s="12" t="s">
        <v>18</v>
      </c>
      <c r="D42" s="11" t="s">
        <v>41</v>
      </c>
      <c r="E42" s="11" t="s">
        <v>461</v>
      </c>
      <c r="F42" s="6">
        <v>74.109090909090895</v>
      </c>
      <c r="G42" s="6">
        <v>73.391630231105594</v>
      </c>
      <c r="H42" s="6">
        <v>73.612417685794895</v>
      </c>
      <c r="I42" s="6">
        <v>75.400000000000006</v>
      </c>
      <c r="J42" s="6">
        <v>81.099999999999994</v>
      </c>
      <c r="K42" s="6">
        <v>74.3</v>
      </c>
    </row>
    <row r="43" spans="1:11" x14ac:dyDescent="0.25">
      <c r="A43" s="5" t="s">
        <v>7</v>
      </c>
    </row>
    <row r="44" spans="1:11" x14ac:dyDescent="0.25">
      <c r="A44" s="32" t="s">
        <v>89</v>
      </c>
      <c r="D44" s="31" t="s">
        <v>101</v>
      </c>
      <c r="E44" s="31" t="s">
        <v>101</v>
      </c>
    </row>
    <row r="45" spans="1:11" x14ac:dyDescent="0.25">
      <c r="A45" s="5" t="s">
        <v>12</v>
      </c>
      <c r="B45" s="12" t="s">
        <v>11</v>
      </c>
      <c r="C45" s="12" t="s">
        <v>126</v>
      </c>
      <c r="D45" s="11" t="s">
        <v>183</v>
      </c>
      <c r="E45" s="11" t="s">
        <v>182</v>
      </c>
      <c r="F45" s="51">
        <v>2322.5320000000002</v>
      </c>
      <c r="G45" s="51">
        <v>1816.4280000000001</v>
      </c>
      <c r="H45" s="51">
        <v>1791.0989999999999</v>
      </c>
      <c r="I45" s="51">
        <v>1516</v>
      </c>
      <c r="J45" s="51">
        <v>1290</v>
      </c>
      <c r="K45" s="51">
        <v>2257</v>
      </c>
    </row>
    <row r="46" spans="1:11" x14ac:dyDescent="0.25">
      <c r="A46" s="5" t="s">
        <v>12</v>
      </c>
      <c r="B46" s="12" t="s">
        <v>11</v>
      </c>
      <c r="C46" s="12" t="s">
        <v>126</v>
      </c>
      <c r="D46" s="11" t="s">
        <v>64</v>
      </c>
      <c r="E46" s="11" t="s">
        <v>483</v>
      </c>
      <c r="F46" s="51">
        <v>180.75700000000001</v>
      </c>
      <c r="G46" s="51">
        <v>146.24799999999999</v>
      </c>
      <c r="H46" s="51">
        <v>187.21600000000001</v>
      </c>
      <c r="I46" s="51">
        <v>92</v>
      </c>
      <c r="J46" s="51">
        <v>1</v>
      </c>
      <c r="K46" s="51">
        <v>65</v>
      </c>
    </row>
    <row r="47" spans="1:11" x14ac:dyDescent="0.25">
      <c r="A47" s="5" t="s">
        <v>12</v>
      </c>
      <c r="B47" s="174" t="s">
        <v>100</v>
      </c>
      <c r="C47" s="12" t="s">
        <v>18</v>
      </c>
      <c r="D47" s="11" t="s">
        <v>490</v>
      </c>
      <c r="E47" s="11" t="s">
        <v>489</v>
      </c>
      <c r="F47" s="6">
        <v>7.7827560610575004</v>
      </c>
      <c r="G47" s="6">
        <v>8.0514063866005099</v>
      </c>
      <c r="H47" s="6">
        <v>10.4525768815682</v>
      </c>
      <c r="I47" s="6">
        <v>6.1</v>
      </c>
      <c r="J47" s="6">
        <v>0</v>
      </c>
      <c r="K47" s="6">
        <v>2.9</v>
      </c>
    </row>
    <row r="48" spans="1:11" x14ac:dyDescent="0.25">
      <c r="A48" s="5" t="s">
        <v>12</v>
      </c>
      <c r="B48" s="12" t="s">
        <v>11</v>
      </c>
      <c r="C48" s="12" t="s">
        <v>126</v>
      </c>
      <c r="D48" s="11" t="s">
        <v>480</v>
      </c>
      <c r="E48" s="11" t="s">
        <v>94</v>
      </c>
      <c r="F48" s="51">
        <v>1303.0719999999999</v>
      </c>
      <c r="G48" s="51">
        <v>1596.4549999999999</v>
      </c>
      <c r="H48" s="51">
        <v>1113.787</v>
      </c>
      <c r="I48" s="51">
        <v>1092</v>
      </c>
      <c r="J48" s="51">
        <v>1284</v>
      </c>
      <c r="K48" s="51">
        <v>1708</v>
      </c>
    </row>
    <row r="49" spans="1:11" ht="16.2" x14ac:dyDescent="0.25">
      <c r="A49" s="5" t="s">
        <v>12</v>
      </c>
      <c r="B49" s="12" t="s">
        <v>11</v>
      </c>
      <c r="C49" s="12" t="s">
        <v>18</v>
      </c>
      <c r="D49" s="11" t="s">
        <v>457</v>
      </c>
      <c r="E49" s="11" t="s">
        <v>456</v>
      </c>
      <c r="F49" s="173">
        <v>0.13600000000000001</v>
      </c>
      <c r="G49" s="173">
        <v>9.2899999999999996E-2</v>
      </c>
      <c r="H49" s="173">
        <v>0.12470000000000001</v>
      </c>
      <c r="I49" s="173">
        <v>7.0999999999999994E-2</v>
      </c>
      <c r="J49" s="173">
        <v>-2E-3</v>
      </c>
      <c r="K49" s="173">
        <v>4.1000000000000002E-2</v>
      </c>
    </row>
    <row r="50" spans="1:11" x14ac:dyDescent="0.25">
      <c r="A50" s="5" t="s">
        <v>12</v>
      </c>
      <c r="B50" s="12" t="s">
        <v>11</v>
      </c>
      <c r="C50" s="12" t="s">
        <v>15</v>
      </c>
      <c r="D50" s="11" t="s">
        <v>479</v>
      </c>
      <c r="E50" s="11" t="s">
        <v>46</v>
      </c>
      <c r="F50" s="51">
        <v>9700</v>
      </c>
      <c r="G50" s="51">
        <v>8900</v>
      </c>
      <c r="H50" s="51">
        <v>8400</v>
      </c>
      <c r="I50" s="51">
        <v>7300</v>
      </c>
      <c r="J50" s="51">
        <v>7100</v>
      </c>
      <c r="K50" s="51">
        <v>7300</v>
      </c>
    </row>
    <row r="51" spans="1:11" x14ac:dyDescent="0.25">
      <c r="A51" s="5" t="s">
        <v>12</v>
      </c>
      <c r="B51" s="12" t="s">
        <v>11</v>
      </c>
      <c r="C51" s="12" t="s">
        <v>15</v>
      </c>
      <c r="D51" s="11" t="s">
        <v>45</v>
      </c>
      <c r="E51" s="11" t="s">
        <v>478</v>
      </c>
      <c r="F51" s="51">
        <v>6600</v>
      </c>
      <c r="G51" s="51">
        <v>5500</v>
      </c>
      <c r="H51" s="51">
        <v>4800</v>
      </c>
      <c r="I51" s="51">
        <v>4200</v>
      </c>
      <c r="J51" s="51">
        <v>4300</v>
      </c>
      <c r="K51" s="51">
        <v>4800</v>
      </c>
    </row>
    <row r="52" spans="1:11" x14ac:dyDescent="0.25">
      <c r="A52" s="5" t="s">
        <v>12</v>
      </c>
      <c r="B52" s="12" t="s">
        <v>11</v>
      </c>
      <c r="C52" s="12" t="s">
        <v>15</v>
      </c>
      <c r="D52" s="11" t="s">
        <v>477</v>
      </c>
      <c r="E52" s="11" t="s">
        <v>476</v>
      </c>
      <c r="F52" s="51">
        <v>719</v>
      </c>
      <c r="G52" s="51">
        <v>638</v>
      </c>
      <c r="H52" s="51">
        <v>672</v>
      </c>
      <c r="I52" s="51">
        <v>637</v>
      </c>
      <c r="J52" s="51">
        <v>579</v>
      </c>
      <c r="K52" s="51">
        <v>627</v>
      </c>
    </row>
    <row r="53" spans="1:11" x14ac:dyDescent="0.25">
      <c r="A53" s="5" t="s">
        <v>12</v>
      </c>
      <c r="B53" s="12" t="s">
        <v>11</v>
      </c>
      <c r="C53" s="12" t="s">
        <v>15</v>
      </c>
      <c r="D53" s="11" t="s">
        <v>475</v>
      </c>
      <c r="E53" s="11" t="s">
        <v>474</v>
      </c>
      <c r="F53" s="51">
        <v>656</v>
      </c>
      <c r="G53" s="51">
        <v>458</v>
      </c>
      <c r="H53" s="51">
        <v>784</v>
      </c>
      <c r="I53" s="51">
        <v>522</v>
      </c>
      <c r="J53" s="51">
        <v>702</v>
      </c>
      <c r="K53" s="51">
        <v>908</v>
      </c>
    </row>
    <row r="54" spans="1:11" x14ac:dyDescent="0.25">
      <c r="A54" s="5" t="s">
        <v>12</v>
      </c>
      <c r="B54" s="12" t="s">
        <v>11</v>
      </c>
      <c r="C54" s="12" t="s">
        <v>15</v>
      </c>
      <c r="D54" s="11" t="s">
        <v>473</v>
      </c>
      <c r="E54" s="11" t="s">
        <v>472</v>
      </c>
      <c r="F54" s="51">
        <v>859</v>
      </c>
      <c r="G54" s="51">
        <v>601</v>
      </c>
      <c r="H54" s="51">
        <v>639</v>
      </c>
      <c r="I54" s="51">
        <v>658</v>
      </c>
      <c r="J54" s="51">
        <v>398</v>
      </c>
      <c r="K54" s="51">
        <v>595</v>
      </c>
    </row>
    <row r="55" spans="1:11" x14ac:dyDescent="0.25">
      <c r="A55" s="5" t="s">
        <v>12</v>
      </c>
      <c r="B55" s="12" t="s">
        <v>11</v>
      </c>
      <c r="C55" s="12" t="s">
        <v>15</v>
      </c>
      <c r="D55" s="11" t="s">
        <v>471</v>
      </c>
      <c r="E55" s="11" t="s">
        <v>470</v>
      </c>
      <c r="F55" s="51">
        <v>656</v>
      </c>
      <c r="G55" s="51">
        <v>458</v>
      </c>
      <c r="H55" s="51">
        <v>698</v>
      </c>
      <c r="I55" s="51">
        <v>567</v>
      </c>
      <c r="J55" s="51">
        <v>865</v>
      </c>
      <c r="K55" s="51">
        <v>1142</v>
      </c>
    </row>
    <row r="56" spans="1:11" x14ac:dyDescent="0.25">
      <c r="A56" s="5" t="s">
        <v>12</v>
      </c>
      <c r="B56" s="12" t="s">
        <v>11</v>
      </c>
      <c r="C56" s="12" t="s">
        <v>15</v>
      </c>
      <c r="D56" s="11" t="s">
        <v>469</v>
      </c>
      <c r="E56" s="11" t="s">
        <v>468</v>
      </c>
      <c r="F56" s="51">
        <v>447</v>
      </c>
      <c r="G56" s="51">
        <v>651</v>
      </c>
      <c r="H56" s="51">
        <v>886</v>
      </c>
      <c r="I56" s="51">
        <v>624</v>
      </c>
      <c r="J56" s="51">
        <v>628</v>
      </c>
      <c r="K56" s="51">
        <v>466</v>
      </c>
    </row>
    <row r="57" spans="1:11" x14ac:dyDescent="0.25">
      <c r="A57" s="5" t="s">
        <v>12</v>
      </c>
      <c r="B57" s="12" t="s">
        <v>11</v>
      </c>
      <c r="C57" s="12" t="s">
        <v>15</v>
      </c>
      <c r="D57" s="11" t="s">
        <v>467</v>
      </c>
      <c r="E57" s="11" t="s">
        <v>466</v>
      </c>
      <c r="F57" s="51">
        <v>447</v>
      </c>
      <c r="G57" s="51">
        <v>651</v>
      </c>
      <c r="H57" s="51">
        <v>886</v>
      </c>
      <c r="I57" s="51">
        <v>624</v>
      </c>
      <c r="J57" s="51">
        <v>628</v>
      </c>
      <c r="K57" s="51">
        <v>466</v>
      </c>
    </row>
    <row r="58" spans="1:11" x14ac:dyDescent="0.25">
      <c r="A58" s="5" t="s">
        <v>12</v>
      </c>
      <c r="B58" s="12" t="s">
        <v>11</v>
      </c>
      <c r="C58" s="12" t="s">
        <v>15</v>
      </c>
      <c r="D58" s="11" t="s">
        <v>465</v>
      </c>
      <c r="E58" s="11" t="s">
        <v>464</v>
      </c>
      <c r="F58" s="51">
        <v>447</v>
      </c>
      <c r="G58" s="51">
        <v>651</v>
      </c>
      <c r="H58" s="51">
        <v>886</v>
      </c>
      <c r="I58" s="51">
        <v>0</v>
      </c>
      <c r="J58" s="51">
        <v>327</v>
      </c>
      <c r="K58" s="51">
        <v>715</v>
      </c>
    </row>
    <row r="59" spans="1:11" x14ac:dyDescent="0.25">
      <c r="A59" s="5" t="s">
        <v>12</v>
      </c>
      <c r="B59" s="12" t="s">
        <v>11</v>
      </c>
      <c r="C59" s="12" t="s">
        <v>15</v>
      </c>
      <c r="D59" s="11" t="s">
        <v>463</v>
      </c>
      <c r="E59" s="11" t="s">
        <v>462</v>
      </c>
      <c r="F59" s="51">
        <v>636</v>
      </c>
      <c r="G59" s="51">
        <v>767</v>
      </c>
      <c r="H59" s="51">
        <v>1242</v>
      </c>
      <c r="I59" s="51">
        <v>1091</v>
      </c>
      <c r="J59" s="51">
        <v>925</v>
      </c>
      <c r="K59" s="51">
        <v>675</v>
      </c>
    </row>
    <row r="60" spans="1:11" x14ac:dyDescent="0.25">
      <c r="A60" s="5" t="s">
        <v>12</v>
      </c>
      <c r="B60" s="12" t="s">
        <v>11</v>
      </c>
      <c r="C60" s="12" t="s">
        <v>18</v>
      </c>
      <c r="D60" s="11" t="s">
        <v>41</v>
      </c>
      <c r="E60" s="11" t="s">
        <v>461</v>
      </c>
      <c r="F60" s="6">
        <v>67.5696594427245</v>
      </c>
      <c r="G60" s="6">
        <v>84.081632653061206</v>
      </c>
      <c r="H60" s="6">
        <v>79.278350515463899</v>
      </c>
      <c r="I60" s="6">
        <v>82.8</v>
      </c>
      <c r="J60" s="6">
        <v>77.7</v>
      </c>
      <c r="K60" s="6">
        <v>64.5</v>
      </c>
    </row>
    <row r="61" spans="1:11" x14ac:dyDescent="0.25">
      <c r="A61" s="5" t="s">
        <v>7</v>
      </c>
    </row>
    <row r="62" spans="1:11" x14ac:dyDescent="0.25">
      <c r="A62" s="32" t="s">
        <v>89</v>
      </c>
      <c r="D62" s="31" t="s">
        <v>488</v>
      </c>
      <c r="E62" s="31" t="s">
        <v>487</v>
      </c>
    </row>
    <row r="63" spans="1:11" x14ac:dyDescent="0.25">
      <c r="A63" s="5" t="s">
        <v>12</v>
      </c>
      <c r="B63" s="12" t="s">
        <v>11</v>
      </c>
      <c r="C63" s="12" t="s">
        <v>126</v>
      </c>
      <c r="D63" s="11" t="s">
        <v>183</v>
      </c>
      <c r="E63" s="11" t="s">
        <v>182</v>
      </c>
      <c r="F63" s="51">
        <v>675.70500000000004</v>
      </c>
      <c r="G63" s="51">
        <v>1825.1759999999999</v>
      </c>
      <c r="H63" s="51">
        <v>1760.1590000000001</v>
      </c>
      <c r="I63" s="51">
        <v>1931</v>
      </c>
      <c r="J63" s="51">
        <v>1454</v>
      </c>
      <c r="K63" s="51">
        <v>1232</v>
      </c>
    </row>
    <row r="64" spans="1:11" x14ac:dyDescent="0.25">
      <c r="A64" s="5" t="s">
        <v>12</v>
      </c>
      <c r="B64" s="12" t="s">
        <v>11</v>
      </c>
      <c r="C64" s="12" t="s">
        <v>126</v>
      </c>
      <c r="D64" s="11" t="s">
        <v>64</v>
      </c>
      <c r="E64" s="11" t="s">
        <v>483</v>
      </c>
      <c r="F64" s="51">
        <v>-25.157</v>
      </c>
      <c r="G64" s="51">
        <v>83.930999999999997</v>
      </c>
      <c r="H64" s="51">
        <v>-3.2250000000000001</v>
      </c>
      <c r="I64" s="51">
        <v>194</v>
      </c>
      <c r="J64" s="51">
        <v>141</v>
      </c>
      <c r="K64" s="51">
        <v>131</v>
      </c>
    </row>
    <row r="65" spans="1:11" x14ac:dyDescent="0.25">
      <c r="A65" s="5" t="s">
        <v>12</v>
      </c>
      <c r="B65" s="174" t="s">
        <v>96</v>
      </c>
      <c r="C65" s="12" t="s">
        <v>18</v>
      </c>
      <c r="D65" s="11" t="s">
        <v>486</v>
      </c>
      <c r="E65" s="11" t="s">
        <v>485</v>
      </c>
      <c r="F65" s="6">
        <v>-3.72307441857023</v>
      </c>
      <c r="G65" s="6">
        <v>4.5985154308406404</v>
      </c>
      <c r="H65" s="6">
        <v>-0.18322208391400999</v>
      </c>
      <c r="I65" s="6">
        <v>10</v>
      </c>
      <c r="J65" s="6">
        <v>9.6999999999999993</v>
      </c>
      <c r="K65" s="6">
        <v>10.7</v>
      </c>
    </row>
    <row r="66" spans="1:11" x14ac:dyDescent="0.25">
      <c r="A66" s="5" t="s">
        <v>12</v>
      </c>
      <c r="B66" s="12" t="s">
        <v>11</v>
      </c>
      <c r="C66" s="12" t="s">
        <v>126</v>
      </c>
      <c r="D66" s="11" t="s">
        <v>480</v>
      </c>
      <c r="E66" s="11" t="s">
        <v>94</v>
      </c>
      <c r="F66" s="51">
        <v>2280.6709999999998</v>
      </c>
      <c r="G66" s="51">
        <v>1895.6110000000001</v>
      </c>
      <c r="H66" s="51">
        <v>1075.585</v>
      </c>
      <c r="I66" s="51">
        <v>736</v>
      </c>
      <c r="J66" s="51">
        <v>857</v>
      </c>
      <c r="K66" s="51">
        <v>1278</v>
      </c>
    </row>
    <row r="67" spans="1:11" ht="16.2" x14ac:dyDescent="0.25">
      <c r="A67" s="5" t="s">
        <v>12</v>
      </c>
      <c r="B67" s="12" t="s">
        <v>11</v>
      </c>
      <c r="C67" s="12" t="s">
        <v>18</v>
      </c>
      <c r="D67" s="11" t="s">
        <v>457</v>
      </c>
      <c r="E67" s="11" t="s">
        <v>456</v>
      </c>
      <c r="F67" s="173">
        <v>-0.01</v>
      </c>
      <c r="G67" s="173">
        <v>3.5000000000000003E-2</v>
      </c>
      <c r="H67" s="173">
        <v>0</v>
      </c>
      <c r="I67" s="173">
        <v>0.16</v>
      </c>
      <c r="J67" s="173">
        <v>0.153</v>
      </c>
      <c r="K67" s="173">
        <v>0.108</v>
      </c>
    </row>
    <row r="68" spans="1:11" x14ac:dyDescent="0.25">
      <c r="A68" s="5" t="s">
        <v>12</v>
      </c>
      <c r="B68" s="12" t="s">
        <v>11</v>
      </c>
      <c r="C68" s="12" t="s">
        <v>15</v>
      </c>
      <c r="D68" s="11" t="s">
        <v>479</v>
      </c>
      <c r="E68" s="11" t="s">
        <v>46</v>
      </c>
      <c r="F68" s="51">
        <v>2800</v>
      </c>
      <c r="G68" s="51">
        <v>2000</v>
      </c>
      <c r="H68" s="51">
        <v>1300</v>
      </c>
      <c r="I68" s="51">
        <v>900</v>
      </c>
      <c r="J68" s="51">
        <v>2000</v>
      </c>
      <c r="K68" s="51">
        <v>2700</v>
      </c>
    </row>
    <row r="69" spans="1:11" x14ac:dyDescent="0.25">
      <c r="A69" s="5" t="s">
        <v>12</v>
      </c>
      <c r="B69" s="12" t="s">
        <v>11</v>
      </c>
      <c r="C69" s="12" t="s">
        <v>15</v>
      </c>
      <c r="D69" s="11" t="s">
        <v>45</v>
      </c>
      <c r="E69" s="11" t="s">
        <v>478</v>
      </c>
      <c r="F69" s="51">
        <v>500</v>
      </c>
      <c r="G69" s="51">
        <v>400</v>
      </c>
      <c r="H69" s="51">
        <v>100</v>
      </c>
      <c r="I69" s="51">
        <v>300</v>
      </c>
      <c r="J69" s="51">
        <v>800</v>
      </c>
      <c r="K69" s="51">
        <v>1800</v>
      </c>
    </row>
    <row r="70" spans="1:11" x14ac:dyDescent="0.25">
      <c r="A70" s="5" t="s">
        <v>12</v>
      </c>
      <c r="B70" s="12" t="s">
        <v>11</v>
      </c>
      <c r="C70" s="12" t="s">
        <v>15</v>
      </c>
      <c r="D70" s="11" t="s">
        <v>477</v>
      </c>
      <c r="E70" s="11" t="s">
        <v>476</v>
      </c>
      <c r="F70" s="51">
        <v>336</v>
      </c>
      <c r="G70" s="51">
        <v>339</v>
      </c>
      <c r="H70" s="51">
        <v>300</v>
      </c>
      <c r="I70" s="51">
        <v>299</v>
      </c>
      <c r="J70" s="51">
        <v>362</v>
      </c>
      <c r="K70" s="51">
        <v>257</v>
      </c>
    </row>
    <row r="71" spans="1:11" x14ac:dyDescent="0.25">
      <c r="A71" s="5" t="s">
        <v>12</v>
      </c>
      <c r="B71" s="12" t="s">
        <v>11</v>
      </c>
      <c r="C71" s="12" t="s">
        <v>15</v>
      </c>
      <c r="D71" s="11" t="s">
        <v>475</v>
      </c>
      <c r="E71" s="11" t="s">
        <v>474</v>
      </c>
      <c r="F71" s="51">
        <v>288</v>
      </c>
      <c r="G71" s="51">
        <v>341</v>
      </c>
      <c r="H71" s="51">
        <v>241</v>
      </c>
      <c r="I71" s="51">
        <v>249</v>
      </c>
      <c r="J71" s="51">
        <v>507</v>
      </c>
      <c r="K71" s="51">
        <v>200</v>
      </c>
    </row>
    <row r="72" spans="1:11" x14ac:dyDescent="0.25">
      <c r="A72" s="5" t="s">
        <v>12</v>
      </c>
      <c r="B72" s="12" t="s">
        <v>11</v>
      </c>
      <c r="C72" s="12" t="s">
        <v>15</v>
      </c>
      <c r="D72" s="11" t="s">
        <v>473</v>
      </c>
      <c r="E72" s="11" t="s">
        <v>472</v>
      </c>
      <c r="F72" s="51">
        <v>194</v>
      </c>
      <c r="G72" s="51">
        <v>393</v>
      </c>
      <c r="H72" s="51">
        <v>281</v>
      </c>
      <c r="I72" s="51">
        <v>396</v>
      </c>
      <c r="J72" s="51">
        <v>312</v>
      </c>
      <c r="K72" s="51">
        <v>292</v>
      </c>
    </row>
    <row r="73" spans="1:11" x14ac:dyDescent="0.25">
      <c r="A73" s="5" t="s">
        <v>12</v>
      </c>
      <c r="B73" s="12" t="s">
        <v>11</v>
      </c>
      <c r="C73" s="12" t="s">
        <v>15</v>
      </c>
      <c r="D73" s="11" t="s">
        <v>471</v>
      </c>
      <c r="E73" s="11" t="s">
        <v>470</v>
      </c>
      <c r="F73" s="51">
        <v>538.00000000000011</v>
      </c>
      <c r="G73" s="51">
        <v>479.00000000000011</v>
      </c>
      <c r="H73" s="51">
        <v>450.00000000000011</v>
      </c>
      <c r="I73" s="51">
        <v>316</v>
      </c>
      <c r="J73" s="51">
        <v>517</v>
      </c>
      <c r="K73" s="51">
        <v>389</v>
      </c>
    </row>
    <row r="74" spans="1:11" x14ac:dyDescent="0.25">
      <c r="A74" s="5" t="s">
        <v>12</v>
      </c>
      <c r="B74" s="12" t="s">
        <v>11</v>
      </c>
      <c r="C74" s="12" t="s">
        <v>15</v>
      </c>
      <c r="D74" s="11" t="s">
        <v>469</v>
      </c>
      <c r="E74" s="11" t="s">
        <v>468</v>
      </c>
      <c r="F74" s="51">
        <v>0</v>
      </c>
      <c r="G74" s="51">
        <v>39</v>
      </c>
      <c r="H74" s="51">
        <v>0</v>
      </c>
      <c r="I74" s="51">
        <v>74</v>
      </c>
      <c r="J74" s="51">
        <v>94</v>
      </c>
      <c r="K74" s="51">
        <v>257</v>
      </c>
    </row>
    <row r="75" spans="1:11" x14ac:dyDescent="0.25">
      <c r="A75" s="5" t="s">
        <v>12</v>
      </c>
      <c r="B75" s="12" t="s">
        <v>11</v>
      </c>
      <c r="C75" s="12" t="s">
        <v>15</v>
      </c>
      <c r="D75" s="11" t="s">
        <v>467</v>
      </c>
      <c r="E75" s="11" t="s">
        <v>466</v>
      </c>
      <c r="F75" s="51">
        <v>0</v>
      </c>
      <c r="G75" s="51">
        <v>39</v>
      </c>
      <c r="H75" s="51">
        <v>0</v>
      </c>
      <c r="I75" s="51">
        <v>74</v>
      </c>
      <c r="J75" s="51">
        <v>94</v>
      </c>
      <c r="K75" s="51">
        <v>257</v>
      </c>
    </row>
    <row r="76" spans="1:11" x14ac:dyDescent="0.25">
      <c r="A76" s="5" t="s">
        <v>12</v>
      </c>
      <c r="B76" s="12" t="s">
        <v>11</v>
      </c>
      <c r="C76" s="12" t="s">
        <v>15</v>
      </c>
      <c r="D76" s="11" t="s">
        <v>465</v>
      </c>
      <c r="E76" s="11" t="s">
        <v>464</v>
      </c>
      <c r="F76" s="51">
        <v>0</v>
      </c>
      <c r="G76" s="51">
        <v>39</v>
      </c>
      <c r="H76" s="51">
        <v>0</v>
      </c>
      <c r="I76" s="51">
        <v>0</v>
      </c>
      <c r="J76" s="51">
        <v>74</v>
      </c>
      <c r="K76" s="51"/>
    </row>
    <row r="77" spans="1:11" x14ac:dyDescent="0.25">
      <c r="A77" s="5" t="s">
        <v>12</v>
      </c>
      <c r="B77" s="12" t="s">
        <v>11</v>
      </c>
      <c r="C77" s="12" t="s">
        <v>15</v>
      </c>
      <c r="D77" s="11" t="s">
        <v>463</v>
      </c>
      <c r="E77" s="11" t="s">
        <v>462</v>
      </c>
      <c r="F77" s="51">
        <v>0</v>
      </c>
      <c r="G77" s="51">
        <v>0</v>
      </c>
      <c r="H77" s="51">
        <v>0</v>
      </c>
      <c r="I77" s="51">
        <v>74</v>
      </c>
      <c r="J77" s="51">
        <v>94</v>
      </c>
      <c r="K77" s="51">
        <v>351</v>
      </c>
    </row>
    <row r="78" spans="1:11" x14ac:dyDescent="0.25">
      <c r="A78" s="5" t="s">
        <v>12</v>
      </c>
      <c r="B78" s="12" t="s">
        <v>11</v>
      </c>
      <c r="C78" s="12" t="s">
        <v>18</v>
      </c>
      <c r="D78" s="11" t="s">
        <v>41</v>
      </c>
      <c r="E78" s="11" t="s">
        <v>461</v>
      </c>
      <c r="F78" s="6">
        <v>59.293680297397799</v>
      </c>
      <c r="G78" s="6">
        <v>51.356993736951999</v>
      </c>
      <c r="H78" s="6">
        <v>62</v>
      </c>
      <c r="I78" s="6">
        <v>66.2</v>
      </c>
      <c r="J78" s="6">
        <v>54.2</v>
      </c>
      <c r="K78" s="6">
        <v>74.5</v>
      </c>
    </row>
    <row r="79" spans="1:11" x14ac:dyDescent="0.25">
      <c r="A79" s="5" t="s">
        <v>7</v>
      </c>
    </row>
    <row r="80" spans="1:11" x14ac:dyDescent="0.25">
      <c r="A80" s="32" t="s">
        <v>89</v>
      </c>
      <c r="D80" s="31" t="s">
        <v>484</v>
      </c>
      <c r="E80" s="31" t="s">
        <v>484</v>
      </c>
    </row>
    <row r="81" spans="1:11" x14ac:dyDescent="0.25">
      <c r="A81" s="5" t="s">
        <v>12</v>
      </c>
      <c r="B81" s="12" t="s">
        <v>11</v>
      </c>
      <c r="C81" s="12" t="s">
        <v>126</v>
      </c>
      <c r="D81" s="11" t="s">
        <v>183</v>
      </c>
      <c r="E81" s="11" t="s">
        <v>182</v>
      </c>
      <c r="F81" s="51">
        <v>376.02800000000002</v>
      </c>
      <c r="G81" s="51">
        <v>743.00699999999995</v>
      </c>
      <c r="H81" s="51">
        <v>772.80899999999997</v>
      </c>
      <c r="I81" s="51">
        <v>915</v>
      </c>
      <c r="J81" s="51">
        <v>727</v>
      </c>
      <c r="K81" s="51">
        <v>578</v>
      </c>
    </row>
    <row r="82" spans="1:11" x14ac:dyDescent="0.25">
      <c r="A82" s="5" t="s">
        <v>12</v>
      </c>
      <c r="B82" s="12" t="s">
        <v>11</v>
      </c>
      <c r="C82" s="12" t="s">
        <v>126</v>
      </c>
      <c r="D82" s="11" t="s">
        <v>64</v>
      </c>
      <c r="E82" s="11" t="s">
        <v>483</v>
      </c>
      <c r="F82" s="51">
        <v>92.775000000000006</v>
      </c>
      <c r="G82" s="51">
        <v>141.691</v>
      </c>
      <c r="H82" s="51">
        <v>197.357</v>
      </c>
      <c r="I82" s="51">
        <v>178</v>
      </c>
      <c r="J82" s="51">
        <v>104</v>
      </c>
      <c r="K82" s="51">
        <v>95</v>
      </c>
    </row>
    <row r="83" spans="1:11" x14ac:dyDescent="0.25">
      <c r="A83" s="5" t="s">
        <v>12</v>
      </c>
      <c r="B83" s="174" t="s">
        <v>71</v>
      </c>
      <c r="C83" s="12" t="s">
        <v>18</v>
      </c>
      <c r="D83" s="11" t="s">
        <v>482</v>
      </c>
      <c r="E83" s="11" t="s">
        <v>481</v>
      </c>
      <c r="F83" s="6">
        <v>24.6723648238961</v>
      </c>
      <c r="G83" s="6">
        <v>19.069941467576999</v>
      </c>
      <c r="H83" s="6">
        <v>25.537616668542899</v>
      </c>
      <c r="I83" s="6">
        <v>19.399999999999999</v>
      </c>
      <c r="J83" s="6">
        <v>14.3</v>
      </c>
      <c r="K83" s="6">
        <v>16.399999999999999</v>
      </c>
    </row>
    <row r="84" spans="1:11" x14ac:dyDescent="0.25">
      <c r="A84" s="5" t="s">
        <v>12</v>
      </c>
      <c r="B84" s="12" t="s">
        <v>11</v>
      </c>
      <c r="C84" s="12" t="s">
        <v>126</v>
      </c>
      <c r="D84" s="11" t="s">
        <v>480</v>
      </c>
      <c r="E84" s="11" t="s">
        <v>94</v>
      </c>
      <c r="F84" s="51">
        <v>650.41700000000003</v>
      </c>
      <c r="G84" s="51">
        <v>760.93899999999996</v>
      </c>
      <c r="H84" s="51">
        <v>801.779</v>
      </c>
      <c r="I84" s="51">
        <v>1277</v>
      </c>
      <c r="J84" s="51">
        <v>1108</v>
      </c>
      <c r="K84" s="51">
        <v>696</v>
      </c>
    </row>
    <row r="85" spans="1:11" ht="16.2" x14ac:dyDescent="0.25">
      <c r="A85" s="5" t="s">
        <v>12</v>
      </c>
      <c r="B85" s="12" t="s">
        <v>11</v>
      </c>
      <c r="C85" s="12" t="s">
        <v>18</v>
      </c>
      <c r="D85" s="11" t="s">
        <v>457</v>
      </c>
      <c r="E85" s="11" t="s">
        <v>456</v>
      </c>
      <c r="F85" s="173">
        <v>0.14199999999999999</v>
      </c>
      <c r="G85" s="173">
        <v>0.154</v>
      </c>
      <c r="H85" s="173">
        <v>0.24360000000000001</v>
      </c>
      <c r="I85" s="173">
        <v>0.16500000000000001</v>
      </c>
      <c r="J85" s="173">
        <v>8.4000000000000005E-2</v>
      </c>
      <c r="K85" s="173">
        <v>0.104</v>
      </c>
    </row>
    <row r="86" spans="1:11" x14ac:dyDescent="0.25">
      <c r="A86" s="5" t="s">
        <v>12</v>
      </c>
      <c r="B86" s="12" t="s">
        <v>11</v>
      </c>
      <c r="C86" s="12" t="s">
        <v>15</v>
      </c>
      <c r="D86" s="11" t="s">
        <v>479</v>
      </c>
      <c r="E86" s="11" t="s">
        <v>46</v>
      </c>
      <c r="F86" s="51">
        <v>3900</v>
      </c>
      <c r="G86" s="51">
        <v>4700</v>
      </c>
      <c r="H86" s="51">
        <v>4700</v>
      </c>
      <c r="I86" s="51">
        <v>4400</v>
      </c>
      <c r="J86" s="51">
        <v>3500</v>
      </c>
      <c r="K86" s="51">
        <v>2600</v>
      </c>
    </row>
    <row r="87" spans="1:11" x14ac:dyDescent="0.25">
      <c r="A87" s="5" t="s">
        <v>12</v>
      </c>
      <c r="B87" s="12" t="s">
        <v>11</v>
      </c>
      <c r="C87" s="12" t="s">
        <v>15</v>
      </c>
      <c r="D87" s="11" t="s">
        <v>45</v>
      </c>
      <c r="E87" s="11" t="s">
        <v>478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</row>
    <row r="88" spans="1:11" x14ac:dyDescent="0.25">
      <c r="A88" s="5" t="s">
        <v>12</v>
      </c>
      <c r="B88" s="12" t="s">
        <v>11</v>
      </c>
      <c r="C88" s="12" t="s">
        <v>15</v>
      </c>
      <c r="D88" s="11" t="s">
        <v>477</v>
      </c>
      <c r="E88" s="11" t="s">
        <v>476</v>
      </c>
      <c r="F88" s="51">
        <v>782</v>
      </c>
      <c r="G88" s="51">
        <v>1133</v>
      </c>
      <c r="H88" s="51">
        <v>865</v>
      </c>
      <c r="I88" s="51">
        <v>653</v>
      </c>
      <c r="J88" s="51">
        <v>516</v>
      </c>
      <c r="K88" s="51">
        <v>756</v>
      </c>
    </row>
    <row r="89" spans="1:11" x14ac:dyDescent="0.25">
      <c r="A89" s="5" t="s">
        <v>12</v>
      </c>
      <c r="B89" s="12" t="s">
        <v>11</v>
      </c>
      <c r="C89" s="12" t="s">
        <v>15</v>
      </c>
      <c r="D89" s="11" t="s">
        <v>475</v>
      </c>
      <c r="E89" s="11" t="s">
        <v>474</v>
      </c>
      <c r="F89" s="51">
        <v>935</v>
      </c>
      <c r="G89" s="51">
        <v>1181</v>
      </c>
      <c r="H89" s="51">
        <v>533</v>
      </c>
      <c r="I89" s="51">
        <v>363</v>
      </c>
      <c r="J89" s="51">
        <v>813</v>
      </c>
      <c r="K89" s="51">
        <v>634</v>
      </c>
    </row>
    <row r="90" spans="1:11" x14ac:dyDescent="0.25">
      <c r="A90" s="5" t="s">
        <v>12</v>
      </c>
      <c r="B90" s="12" t="s">
        <v>11</v>
      </c>
      <c r="C90" s="12" t="s">
        <v>15</v>
      </c>
      <c r="D90" s="11" t="s">
        <v>473</v>
      </c>
      <c r="E90" s="11" t="s">
        <v>472</v>
      </c>
      <c r="F90" s="51">
        <v>306</v>
      </c>
      <c r="G90" s="51">
        <v>902</v>
      </c>
      <c r="H90" s="51">
        <v>1039</v>
      </c>
      <c r="I90" s="51">
        <v>1026</v>
      </c>
      <c r="J90" s="51">
        <v>833</v>
      </c>
      <c r="K90" s="51">
        <v>383</v>
      </c>
    </row>
    <row r="91" spans="1:11" x14ac:dyDescent="0.25">
      <c r="A91" s="5" t="s">
        <v>12</v>
      </c>
      <c r="B91" s="12" t="s">
        <v>11</v>
      </c>
      <c r="C91" s="12" t="s">
        <v>15</v>
      </c>
      <c r="D91" s="11" t="s">
        <v>471</v>
      </c>
      <c r="E91" s="11" t="s">
        <v>470</v>
      </c>
      <c r="F91" s="51">
        <v>1586</v>
      </c>
      <c r="G91" s="51">
        <v>2116</v>
      </c>
      <c r="H91" s="51">
        <v>1447</v>
      </c>
      <c r="I91" s="51">
        <v>800</v>
      </c>
      <c r="J91" s="51">
        <v>813</v>
      </c>
      <c r="K91" s="51">
        <v>1010</v>
      </c>
    </row>
    <row r="92" spans="1:11" x14ac:dyDescent="0.25">
      <c r="A92" s="5" t="s">
        <v>12</v>
      </c>
      <c r="B92" s="12" t="s">
        <v>11</v>
      </c>
      <c r="C92" s="12" t="s">
        <v>15</v>
      </c>
      <c r="D92" s="11" t="s">
        <v>469</v>
      </c>
      <c r="E92" s="11" t="s">
        <v>468</v>
      </c>
      <c r="F92" s="51">
        <v>0</v>
      </c>
      <c r="G92" s="51">
        <v>74</v>
      </c>
      <c r="H92" s="51">
        <v>0</v>
      </c>
      <c r="I92" s="51">
        <v>0</v>
      </c>
      <c r="J92" s="51">
        <v>0</v>
      </c>
      <c r="K92" s="51">
        <v>56</v>
      </c>
    </row>
    <row r="93" spans="1:11" x14ac:dyDescent="0.25">
      <c r="A93" s="5" t="s">
        <v>12</v>
      </c>
      <c r="B93" s="12" t="s">
        <v>11</v>
      </c>
      <c r="C93" s="12" t="s">
        <v>15</v>
      </c>
      <c r="D93" s="11" t="s">
        <v>467</v>
      </c>
      <c r="E93" s="11" t="s">
        <v>466</v>
      </c>
      <c r="F93" s="51">
        <v>0</v>
      </c>
      <c r="G93" s="51">
        <v>74</v>
      </c>
      <c r="H93" s="51">
        <v>0</v>
      </c>
      <c r="I93" s="51">
        <v>0</v>
      </c>
      <c r="J93" s="51">
        <v>0</v>
      </c>
      <c r="K93" s="51"/>
    </row>
    <row r="94" spans="1:11" x14ac:dyDescent="0.25">
      <c r="A94" s="5" t="s">
        <v>12</v>
      </c>
      <c r="B94" s="12" t="s">
        <v>11</v>
      </c>
      <c r="C94" s="12" t="s">
        <v>15</v>
      </c>
      <c r="D94" s="11" t="s">
        <v>465</v>
      </c>
      <c r="E94" s="11" t="s">
        <v>464</v>
      </c>
      <c r="F94" s="51">
        <v>7</v>
      </c>
      <c r="G94" s="51">
        <v>0</v>
      </c>
      <c r="H94" s="51">
        <v>0</v>
      </c>
      <c r="I94" s="51">
        <v>74</v>
      </c>
      <c r="J94" s="51">
        <v>0</v>
      </c>
      <c r="K94" s="51"/>
    </row>
    <row r="95" spans="1:11" x14ac:dyDescent="0.25">
      <c r="A95" s="5" t="s">
        <v>12</v>
      </c>
      <c r="B95" s="12" t="s">
        <v>11</v>
      </c>
      <c r="C95" s="12" t="s">
        <v>15</v>
      </c>
      <c r="D95" s="11" t="s">
        <v>463</v>
      </c>
      <c r="E95" s="11" t="s">
        <v>462</v>
      </c>
      <c r="F95" s="51">
        <v>0</v>
      </c>
      <c r="G95" s="51">
        <v>74</v>
      </c>
      <c r="H95" s="51">
        <v>74</v>
      </c>
      <c r="I95" s="51">
        <v>0</v>
      </c>
      <c r="J95" s="51">
        <v>0</v>
      </c>
      <c r="K95" s="51"/>
    </row>
    <row r="96" spans="1:11" x14ac:dyDescent="0.25">
      <c r="A96" s="5" t="s">
        <v>12</v>
      </c>
      <c r="B96" s="12" t="s">
        <v>11</v>
      </c>
      <c r="C96" s="12" t="s">
        <v>18</v>
      </c>
      <c r="D96" s="11" t="s">
        <v>41</v>
      </c>
      <c r="E96" s="11" t="s">
        <v>461</v>
      </c>
      <c r="F96" s="6">
        <v>41.235813366960897</v>
      </c>
      <c r="G96" s="6">
        <v>55.068493150684901</v>
      </c>
      <c r="H96" s="6">
        <v>57.199211045364898</v>
      </c>
      <c r="I96" s="6">
        <v>60.8</v>
      </c>
      <c r="J96" s="6">
        <v>33.200000000000003</v>
      </c>
      <c r="K96" s="6">
        <v>55.7</v>
      </c>
    </row>
    <row r="97" spans="1:5" x14ac:dyDescent="0.25">
      <c r="A97" s="5" t="s">
        <v>7</v>
      </c>
    </row>
    <row r="98" spans="1:5" ht="14.4" x14ac:dyDescent="0.3">
      <c r="A98" s="5" t="s">
        <v>2</v>
      </c>
      <c r="D98" s="8" t="s">
        <v>381</v>
      </c>
      <c r="E98" s="8" t="s">
        <v>380</v>
      </c>
    </row>
    <row r="100" spans="1:5" x14ac:dyDescent="0.25">
      <c r="D100" s="164" t="s">
        <v>460</v>
      </c>
    </row>
  </sheetData>
  <pageMargins left="0.74803149606299213" right="0.74803149606299213" top="0.98425196850393704" bottom="0.98425196850393704" header="0.51181102362204722" footer="0.51181102362204722"/>
  <pageSetup paperSize="9" scale="14" fitToHeight="2" orientation="portrait" r:id="rId1"/>
  <headerFooter alignWithMargins="0">
    <oddFooter>&amp;L&amp;D; &amp;T&amp;R&amp;F; &amp;A</oddFooter>
  </headerFooter>
  <rowBreaks count="1" manualBreakCount="1">
    <brk id="6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540D8-84F7-4EC8-B236-5C73583CC3F8}">
  <dimension ref="A1:I94"/>
  <sheetViews>
    <sheetView topLeftCell="C1" workbookViewId="0">
      <selection activeCell="P27" sqref="P27"/>
    </sheetView>
  </sheetViews>
  <sheetFormatPr defaultColWidth="9.109375" defaultRowHeight="13.8" outlineLevelCol="1" x14ac:dyDescent="0.25"/>
  <cols>
    <col min="1" max="1" width="12" style="5" customWidth="1" outlineLevel="1"/>
    <col min="2" max="3" width="7.33203125" style="4" customWidth="1" outlineLevel="1"/>
    <col min="4" max="4" width="64.5546875" style="1" customWidth="1" outlineLevel="1"/>
    <col min="5" max="5" width="50.109375" style="1" customWidth="1"/>
    <col min="6" max="9" width="9.109375" style="153" customWidth="1"/>
    <col min="10" max="16384" width="9.109375" style="1"/>
  </cols>
  <sheetData>
    <row r="1" spans="1:9" s="11" customFormat="1" x14ac:dyDescent="0.25">
      <c r="A1" s="176">
        <v>44594</v>
      </c>
      <c r="B1" s="12" t="s">
        <v>139</v>
      </c>
      <c r="C1" s="69"/>
      <c r="D1" s="74" t="s">
        <v>138</v>
      </c>
      <c r="E1" s="74" t="s">
        <v>138</v>
      </c>
    </row>
    <row r="2" spans="1:9" s="11" customFormat="1" x14ac:dyDescent="0.25">
      <c r="A2" s="70"/>
      <c r="B2" s="12" t="s">
        <v>137</v>
      </c>
      <c r="C2" s="69"/>
      <c r="D2" s="72">
        <f>A1</f>
        <v>44594</v>
      </c>
      <c r="E2" s="71">
        <f>A1</f>
        <v>44594</v>
      </c>
    </row>
    <row r="3" spans="1:9" s="11" customFormat="1" x14ac:dyDescent="0.25">
      <c r="A3" s="70"/>
      <c r="B3" s="12" t="s">
        <v>136</v>
      </c>
      <c r="C3" s="69" t="s">
        <v>135</v>
      </c>
      <c r="D3" s="68" t="s">
        <v>134</v>
      </c>
      <c r="E3" s="68" t="s">
        <v>133</v>
      </c>
    </row>
    <row r="4" spans="1:9" s="11" customFormat="1" x14ac:dyDescent="0.25">
      <c r="A4" s="12" t="s">
        <v>132</v>
      </c>
      <c r="B4" s="12" t="s">
        <v>131</v>
      </c>
      <c r="C4" s="170"/>
      <c r="D4" s="169" t="s">
        <v>522</v>
      </c>
      <c r="E4" s="169" t="s">
        <v>521</v>
      </c>
    </row>
    <row r="5" spans="1:9" s="11" customFormat="1" x14ac:dyDescent="0.25">
      <c r="A5" s="12"/>
      <c r="B5" s="12" t="s">
        <v>128</v>
      </c>
      <c r="C5" s="56" t="s">
        <v>10</v>
      </c>
      <c r="D5" s="64"/>
      <c r="E5" s="64"/>
    </row>
    <row r="6" spans="1:9" s="11" customFormat="1" x14ac:dyDescent="0.25">
      <c r="A6" s="57" t="s">
        <v>33</v>
      </c>
      <c r="B6" s="168" t="s">
        <v>127</v>
      </c>
      <c r="C6" s="167"/>
      <c r="D6" s="61" t="s">
        <v>126</v>
      </c>
      <c r="E6" s="61" t="s">
        <v>125</v>
      </c>
      <c r="F6" s="58">
        <v>2018</v>
      </c>
      <c r="G6" s="58">
        <v>2019</v>
      </c>
      <c r="H6" s="58">
        <v>2020</v>
      </c>
      <c r="I6" s="58">
        <v>2021</v>
      </c>
    </row>
    <row r="7" spans="1:9" s="11" customFormat="1" x14ac:dyDescent="0.25">
      <c r="A7" s="57" t="s">
        <v>108</v>
      </c>
      <c r="B7" s="12"/>
      <c r="C7" s="69"/>
      <c r="D7" s="55"/>
      <c r="E7" s="55"/>
      <c r="F7" s="52"/>
      <c r="G7" s="52"/>
      <c r="H7" s="52"/>
      <c r="I7" s="52"/>
    </row>
    <row r="8" spans="1:9" x14ac:dyDescent="0.25">
      <c r="A8" s="32" t="s">
        <v>89</v>
      </c>
      <c r="D8" s="31" t="s">
        <v>107</v>
      </c>
      <c r="E8" s="31" t="s">
        <v>106</v>
      </c>
      <c r="F8" s="1"/>
      <c r="G8" s="1"/>
      <c r="H8" s="1"/>
      <c r="I8" s="1"/>
    </row>
    <row r="9" spans="1:9" x14ac:dyDescent="0.25">
      <c r="A9" s="5" t="s">
        <v>12</v>
      </c>
      <c r="B9" s="12" t="s">
        <v>11</v>
      </c>
      <c r="C9" s="12" t="s">
        <v>126</v>
      </c>
      <c r="D9" s="11" t="s">
        <v>183</v>
      </c>
      <c r="E9" s="11" t="s">
        <v>182</v>
      </c>
      <c r="F9" s="51">
        <v>5736</v>
      </c>
      <c r="G9" s="51">
        <v>6361</v>
      </c>
      <c r="H9" s="51">
        <v>7466</v>
      </c>
      <c r="I9" s="51">
        <v>7276</v>
      </c>
    </row>
    <row r="10" spans="1:9" x14ac:dyDescent="0.25">
      <c r="A10" s="5" t="s">
        <v>12</v>
      </c>
      <c r="B10" s="12" t="s">
        <v>11</v>
      </c>
      <c r="C10" s="12" t="s">
        <v>126</v>
      </c>
      <c r="D10" s="11" t="s">
        <v>64</v>
      </c>
      <c r="E10" s="11" t="s">
        <v>483</v>
      </c>
      <c r="F10" s="51">
        <v>796</v>
      </c>
      <c r="G10" s="51">
        <v>829</v>
      </c>
      <c r="H10" s="51">
        <v>752</v>
      </c>
      <c r="I10" s="51">
        <v>914</v>
      </c>
    </row>
    <row r="11" spans="1:9" x14ac:dyDescent="0.25">
      <c r="A11" s="5" t="s">
        <v>12</v>
      </c>
      <c r="B11" s="174" t="s">
        <v>102</v>
      </c>
      <c r="C11" s="12" t="s">
        <v>18</v>
      </c>
      <c r="D11" s="11" t="s">
        <v>62</v>
      </c>
      <c r="E11" s="11" t="s">
        <v>516</v>
      </c>
      <c r="F11" s="6">
        <v>13.9</v>
      </c>
      <c r="G11" s="6">
        <v>13</v>
      </c>
      <c r="H11" s="6">
        <v>10.1</v>
      </c>
      <c r="I11" s="6">
        <v>12.6</v>
      </c>
    </row>
    <row r="12" spans="1:9" x14ac:dyDescent="0.25">
      <c r="A12" s="5" t="s">
        <v>12</v>
      </c>
      <c r="B12" s="12" t="s">
        <v>11</v>
      </c>
      <c r="C12" s="12" t="s">
        <v>126</v>
      </c>
      <c r="D12" s="11" t="s">
        <v>480</v>
      </c>
      <c r="E12" s="11" t="s">
        <v>94</v>
      </c>
      <c r="F12" s="51">
        <v>3985</v>
      </c>
      <c r="G12" s="51">
        <v>4814</v>
      </c>
      <c r="H12" s="51">
        <v>4128</v>
      </c>
      <c r="I12" s="51">
        <v>4393</v>
      </c>
    </row>
    <row r="13" spans="1:9" x14ac:dyDescent="0.25">
      <c r="A13" s="5" t="s">
        <v>12</v>
      </c>
      <c r="B13" s="12" t="s">
        <v>11</v>
      </c>
      <c r="C13" s="12" t="s">
        <v>18</v>
      </c>
      <c r="D13" s="11" t="s">
        <v>515</v>
      </c>
      <c r="E13" s="11" t="s">
        <v>514</v>
      </c>
      <c r="F13" s="35">
        <v>21.8</v>
      </c>
      <c r="G13" s="35">
        <v>17.600000000000001</v>
      </c>
      <c r="H13" s="35">
        <v>16.7</v>
      </c>
      <c r="I13" s="35">
        <v>21</v>
      </c>
    </row>
    <row r="14" spans="1:9" s="45" customFormat="1" x14ac:dyDescent="0.25">
      <c r="A14" s="5" t="s">
        <v>12</v>
      </c>
      <c r="B14" s="12" t="s">
        <v>11</v>
      </c>
      <c r="C14" s="12" t="s">
        <v>15</v>
      </c>
      <c r="D14" s="11" t="s">
        <v>513</v>
      </c>
      <c r="E14" s="11" t="s">
        <v>50</v>
      </c>
      <c r="F14" s="162">
        <v>847</v>
      </c>
      <c r="G14" s="162">
        <v>877</v>
      </c>
      <c r="H14" s="162">
        <v>905</v>
      </c>
      <c r="I14" s="162">
        <v>911</v>
      </c>
    </row>
    <row r="15" spans="1:9" x14ac:dyDescent="0.25">
      <c r="A15" s="5" t="s">
        <v>12</v>
      </c>
      <c r="B15" s="12" t="s">
        <v>11</v>
      </c>
      <c r="C15" s="12" t="s">
        <v>15</v>
      </c>
      <c r="D15" s="11" t="s">
        <v>479</v>
      </c>
      <c r="E15" s="11" t="s">
        <v>512</v>
      </c>
      <c r="F15" s="51">
        <v>7400</v>
      </c>
      <c r="G15" s="51">
        <v>8900</v>
      </c>
      <c r="H15" s="51">
        <v>8400</v>
      </c>
      <c r="I15" s="51">
        <v>9700</v>
      </c>
    </row>
    <row r="16" spans="1:9" x14ac:dyDescent="0.25">
      <c r="A16" s="5" t="s">
        <v>12</v>
      </c>
      <c r="B16" s="12" t="s">
        <v>11</v>
      </c>
      <c r="C16" s="12" t="s">
        <v>15</v>
      </c>
      <c r="D16" s="11" t="s">
        <v>45</v>
      </c>
      <c r="E16" s="11" t="s">
        <v>478</v>
      </c>
      <c r="F16" s="51">
        <v>2700</v>
      </c>
      <c r="G16" s="51">
        <v>3400</v>
      </c>
      <c r="H16" s="51">
        <v>2600</v>
      </c>
      <c r="I16" s="51">
        <v>4500</v>
      </c>
    </row>
    <row r="17" spans="1:9" x14ac:dyDescent="0.25">
      <c r="A17" s="5" t="s">
        <v>12</v>
      </c>
      <c r="B17" s="12" t="s">
        <v>11</v>
      </c>
      <c r="C17" s="12" t="s">
        <v>15</v>
      </c>
      <c r="D17" s="11" t="s">
        <v>477</v>
      </c>
      <c r="E17" s="11" t="s">
        <v>476</v>
      </c>
      <c r="F17" s="51">
        <v>1563</v>
      </c>
      <c r="G17" s="51">
        <v>1275</v>
      </c>
      <c r="H17" s="51">
        <v>1273</v>
      </c>
      <c r="I17" s="51">
        <v>1263</v>
      </c>
    </row>
    <row r="18" spans="1:9" s="13" customFormat="1" ht="15" customHeight="1" x14ac:dyDescent="0.25">
      <c r="A18" s="5" t="s">
        <v>12</v>
      </c>
      <c r="B18" s="12" t="s">
        <v>11</v>
      </c>
      <c r="C18" s="12" t="s">
        <v>126</v>
      </c>
      <c r="D18" s="11" t="s">
        <v>511</v>
      </c>
      <c r="E18" s="11" t="s">
        <v>510</v>
      </c>
      <c r="F18" s="166">
        <v>5521</v>
      </c>
      <c r="G18" s="166">
        <v>5363</v>
      </c>
      <c r="H18" s="166">
        <v>5699</v>
      </c>
      <c r="I18" s="166">
        <v>5770</v>
      </c>
    </row>
    <row r="19" spans="1:9" x14ac:dyDescent="0.25">
      <c r="A19" s="5" t="s">
        <v>12</v>
      </c>
      <c r="B19" s="12" t="s">
        <v>11</v>
      </c>
      <c r="C19" s="12" t="s">
        <v>15</v>
      </c>
      <c r="D19" s="11" t="s">
        <v>475</v>
      </c>
      <c r="E19" s="11" t="s">
        <v>474</v>
      </c>
      <c r="F19" s="51">
        <v>2061</v>
      </c>
      <c r="G19" s="51">
        <v>858</v>
      </c>
      <c r="H19" s="51">
        <v>1501</v>
      </c>
      <c r="I19" s="51">
        <v>1344</v>
      </c>
    </row>
    <row r="20" spans="1:9" x14ac:dyDescent="0.25">
      <c r="A20" s="5" t="s">
        <v>12</v>
      </c>
      <c r="B20" s="12" t="s">
        <v>11</v>
      </c>
      <c r="C20" s="12" t="s">
        <v>15</v>
      </c>
      <c r="D20" s="11" t="s">
        <v>471</v>
      </c>
      <c r="E20" s="11" t="s">
        <v>509</v>
      </c>
      <c r="F20" s="51">
        <v>2932</v>
      </c>
      <c r="G20" s="51">
        <v>2456</v>
      </c>
      <c r="H20" s="51">
        <v>2595</v>
      </c>
      <c r="I20" s="51">
        <v>2521</v>
      </c>
    </row>
    <row r="21" spans="1:9" x14ac:dyDescent="0.25">
      <c r="A21" s="5" t="s">
        <v>12</v>
      </c>
      <c r="B21" s="12" t="s">
        <v>11</v>
      </c>
      <c r="C21" s="12" t="s">
        <v>18</v>
      </c>
      <c r="D21" s="11" t="s">
        <v>404</v>
      </c>
      <c r="E21" s="11" t="s">
        <v>508</v>
      </c>
      <c r="F21" s="28">
        <v>59</v>
      </c>
      <c r="G21" s="28">
        <v>69</v>
      </c>
      <c r="H21" s="28">
        <v>62</v>
      </c>
      <c r="I21" s="28">
        <v>57</v>
      </c>
    </row>
    <row r="22" spans="1:9" x14ac:dyDescent="0.25">
      <c r="A22" s="5" t="s">
        <v>12</v>
      </c>
      <c r="B22" s="12" t="s">
        <v>11</v>
      </c>
      <c r="C22" s="12" t="s">
        <v>15</v>
      </c>
      <c r="D22" s="11" t="s">
        <v>473</v>
      </c>
      <c r="E22" s="11" t="s">
        <v>507</v>
      </c>
      <c r="F22" s="51">
        <v>1246</v>
      </c>
      <c r="G22" s="51">
        <v>1325</v>
      </c>
      <c r="H22" s="51">
        <v>1350</v>
      </c>
      <c r="I22" s="51">
        <v>1449</v>
      </c>
    </row>
    <row r="23" spans="1:9" x14ac:dyDescent="0.25">
      <c r="A23" s="5" t="s">
        <v>12</v>
      </c>
      <c r="B23" s="12" t="s">
        <v>11</v>
      </c>
      <c r="C23" s="12" t="s">
        <v>15</v>
      </c>
      <c r="D23" s="11" t="s">
        <v>469</v>
      </c>
      <c r="E23" s="11" t="s">
        <v>468</v>
      </c>
      <c r="F23" s="51">
        <v>873</v>
      </c>
      <c r="G23" s="51">
        <v>608</v>
      </c>
      <c r="H23" s="51">
        <v>332</v>
      </c>
      <c r="I23" s="51">
        <v>146</v>
      </c>
    </row>
    <row r="24" spans="1:9" s="13" customFormat="1" x14ac:dyDescent="0.25">
      <c r="A24" s="5" t="s">
        <v>12</v>
      </c>
      <c r="B24" s="12" t="s">
        <v>11</v>
      </c>
      <c r="C24" s="12" t="s">
        <v>126</v>
      </c>
      <c r="D24" s="11" t="s">
        <v>506</v>
      </c>
      <c r="E24" s="11" t="s">
        <v>505</v>
      </c>
      <c r="F24" s="166">
        <v>2357</v>
      </c>
      <c r="G24" s="166">
        <v>1410</v>
      </c>
      <c r="H24" s="166">
        <v>1066</v>
      </c>
      <c r="I24" s="166">
        <v>474</v>
      </c>
    </row>
    <row r="25" spans="1:9" x14ac:dyDescent="0.25">
      <c r="A25" s="5" t="s">
        <v>12</v>
      </c>
      <c r="B25" s="12" t="s">
        <v>11</v>
      </c>
      <c r="C25" s="12" t="s">
        <v>15</v>
      </c>
      <c r="D25" s="11" t="s">
        <v>467</v>
      </c>
      <c r="E25" s="11" t="s">
        <v>466</v>
      </c>
      <c r="F25" s="51">
        <v>873</v>
      </c>
      <c r="G25" s="51">
        <v>636</v>
      </c>
      <c r="H25" s="51">
        <v>304</v>
      </c>
      <c r="I25" s="51">
        <v>146</v>
      </c>
    </row>
    <row r="26" spans="1:9" x14ac:dyDescent="0.25">
      <c r="A26" s="5" t="s">
        <v>12</v>
      </c>
      <c r="B26" s="12" t="s">
        <v>11</v>
      </c>
      <c r="C26" s="12" t="s">
        <v>15</v>
      </c>
      <c r="D26" s="11" t="s">
        <v>463</v>
      </c>
      <c r="E26" s="11" t="s">
        <v>504</v>
      </c>
      <c r="F26" s="51">
        <v>1704</v>
      </c>
      <c r="G26" s="51">
        <v>1822</v>
      </c>
      <c r="H26" s="51">
        <v>1446</v>
      </c>
      <c r="I26" s="51">
        <v>1228</v>
      </c>
    </row>
    <row r="27" spans="1:9" x14ac:dyDescent="0.25">
      <c r="A27" s="5" t="s">
        <v>12</v>
      </c>
      <c r="B27" s="12" t="s">
        <v>11</v>
      </c>
      <c r="C27" s="12" t="s">
        <v>18</v>
      </c>
      <c r="D27" s="11" t="s">
        <v>392</v>
      </c>
      <c r="E27" s="11" t="s">
        <v>503</v>
      </c>
      <c r="F27" s="51">
        <v>100</v>
      </c>
      <c r="G27" s="51">
        <v>98</v>
      </c>
      <c r="H27" s="51">
        <v>100</v>
      </c>
      <c r="I27" s="51">
        <v>100</v>
      </c>
    </row>
    <row r="28" spans="1:9" x14ac:dyDescent="0.25">
      <c r="A28" s="5" t="s">
        <v>12</v>
      </c>
      <c r="B28" s="12" t="s">
        <v>11</v>
      </c>
      <c r="C28" s="12" t="s">
        <v>15</v>
      </c>
      <c r="D28" s="11" t="s">
        <v>465</v>
      </c>
      <c r="E28" s="11" t="s">
        <v>502</v>
      </c>
      <c r="F28" s="51">
        <v>648</v>
      </c>
      <c r="G28" s="51">
        <v>518</v>
      </c>
      <c r="H28" s="51">
        <v>680</v>
      </c>
      <c r="I28" s="51">
        <v>364</v>
      </c>
    </row>
    <row r="29" spans="1:9" x14ac:dyDescent="0.25">
      <c r="A29" s="5" t="s">
        <v>7</v>
      </c>
      <c r="B29" s="12"/>
      <c r="C29" s="12"/>
      <c r="D29" s="11"/>
      <c r="E29" s="11"/>
      <c r="F29" s="51"/>
      <c r="G29" s="51"/>
      <c r="H29" s="51"/>
      <c r="I29" s="51"/>
    </row>
    <row r="30" spans="1:9" s="45" customFormat="1" x14ac:dyDescent="0.25">
      <c r="A30" s="32" t="s">
        <v>89</v>
      </c>
      <c r="B30" s="40"/>
      <c r="C30" s="40"/>
      <c r="D30" s="39" t="s">
        <v>104</v>
      </c>
      <c r="E30" s="39" t="s">
        <v>103</v>
      </c>
    </row>
    <row r="31" spans="1:9" s="13" customFormat="1" x14ac:dyDescent="0.25">
      <c r="A31" s="5" t="s">
        <v>12</v>
      </c>
      <c r="B31" s="12" t="s">
        <v>11</v>
      </c>
      <c r="C31" s="12" t="s">
        <v>126</v>
      </c>
      <c r="D31" s="11" t="s">
        <v>183</v>
      </c>
      <c r="E31" s="11" t="s">
        <v>182</v>
      </c>
      <c r="F31" s="51">
        <v>3976</v>
      </c>
      <c r="G31" s="51">
        <v>3861</v>
      </c>
      <c r="H31" s="51">
        <v>3528</v>
      </c>
      <c r="I31" s="51">
        <v>3327</v>
      </c>
    </row>
    <row r="32" spans="1:9" s="13" customFormat="1" x14ac:dyDescent="0.25">
      <c r="A32" s="5" t="s">
        <v>12</v>
      </c>
      <c r="B32" s="12" t="s">
        <v>11</v>
      </c>
      <c r="C32" s="12" t="s">
        <v>126</v>
      </c>
      <c r="D32" s="11" t="s">
        <v>64</v>
      </c>
      <c r="E32" s="11" t="s">
        <v>483</v>
      </c>
      <c r="F32" s="51">
        <v>761</v>
      </c>
      <c r="G32" s="51">
        <v>450</v>
      </c>
      <c r="H32" s="51">
        <v>283</v>
      </c>
      <c r="I32" s="51">
        <v>292</v>
      </c>
    </row>
    <row r="33" spans="1:9" x14ac:dyDescent="0.25">
      <c r="A33" s="5" t="s">
        <v>12</v>
      </c>
      <c r="B33" s="174" t="s">
        <v>105</v>
      </c>
      <c r="C33" s="12" t="s">
        <v>18</v>
      </c>
      <c r="D33" s="11" t="s">
        <v>62</v>
      </c>
      <c r="E33" s="11" t="s">
        <v>516</v>
      </c>
      <c r="F33" s="6">
        <v>19.100000000000001</v>
      </c>
      <c r="G33" s="6">
        <v>11.7</v>
      </c>
      <c r="H33" s="6">
        <v>8</v>
      </c>
      <c r="I33" s="6">
        <v>8.8000000000000007</v>
      </c>
    </row>
    <row r="34" spans="1:9" x14ac:dyDescent="0.25">
      <c r="A34" s="5" t="s">
        <v>12</v>
      </c>
      <c r="B34" s="12" t="s">
        <v>11</v>
      </c>
      <c r="C34" s="12" t="s">
        <v>126</v>
      </c>
      <c r="D34" s="11" t="s">
        <v>480</v>
      </c>
      <c r="E34" s="11" t="s">
        <v>94</v>
      </c>
      <c r="F34" s="51">
        <v>5164</v>
      </c>
      <c r="G34" s="51">
        <v>4200</v>
      </c>
      <c r="H34" s="51">
        <v>3020</v>
      </c>
      <c r="I34" s="51">
        <v>3135</v>
      </c>
    </row>
    <row r="35" spans="1:9" s="45" customFormat="1" x14ac:dyDescent="0.25">
      <c r="A35" s="5" t="s">
        <v>12</v>
      </c>
      <c r="B35" s="12" t="s">
        <v>11</v>
      </c>
      <c r="C35" s="12" t="s">
        <v>18</v>
      </c>
      <c r="D35" s="11" t="s">
        <v>515</v>
      </c>
      <c r="E35" s="11" t="s">
        <v>514</v>
      </c>
      <c r="F35" s="35">
        <v>14.8</v>
      </c>
      <c r="G35" s="35">
        <v>9.3000000000000007</v>
      </c>
      <c r="H35" s="35">
        <v>7.7</v>
      </c>
      <c r="I35" s="35">
        <v>9.1</v>
      </c>
    </row>
    <row r="36" spans="1:9" s="45" customFormat="1" x14ac:dyDescent="0.25">
      <c r="A36" s="5" t="s">
        <v>12</v>
      </c>
      <c r="B36" s="12" t="s">
        <v>11</v>
      </c>
      <c r="C36" s="12" t="s">
        <v>15</v>
      </c>
      <c r="D36" s="11" t="s">
        <v>513</v>
      </c>
      <c r="E36" s="11" t="s">
        <v>50</v>
      </c>
      <c r="F36" s="162">
        <v>189</v>
      </c>
      <c r="G36" s="162">
        <v>206</v>
      </c>
      <c r="H36" s="162">
        <v>188</v>
      </c>
      <c r="I36" s="162">
        <v>223</v>
      </c>
    </row>
    <row r="37" spans="1:9" s="13" customFormat="1" x14ac:dyDescent="0.25">
      <c r="A37" s="5" t="s">
        <v>12</v>
      </c>
      <c r="B37" s="12" t="s">
        <v>11</v>
      </c>
      <c r="C37" s="12" t="s">
        <v>15</v>
      </c>
      <c r="D37" s="11" t="s">
        <v>479</v>
      </c>
      <c r="E37" s="11" t="s">
        <v>512</v>
      </c>
      <c r="F37" s="51">
        <v>7400</v>
      </c>
      <c r="G37" s="51">
        <v>7300</v>
      </c>
      <c r="H37" s="51">
        <v>7600</v>
      </c>
      <c r="I37" s="51">
        <v>8200</v>
      </c>
    </row>
    <row r="38" spans="1:9" s="13" customFormat="1" x14ac:dyDescent="0.25">
      <c r="A38" s="5" t="s">
        <v>12</v>
      </c>
      <c r="B38" s="12" t="s">
        <v>11</v>
      </c>
      <c r="C38" s="12" t="s">
        <v>15</v>
      </c>
      <c r="D38" s="11" t="s">
        <v>45</v>
      </c>
      <c r="E38" s="11" t="s">
        <v>478</v>
      </c>
      <c r="F38" s="51">
        <v>5100</v>
      </c>
      <c r="G38" s="51">
        <v>2900</v>
      </c>
      <c r="H38" s="51">
        <v>2700</v>
      </c>
      <c r="I38" s="51">
        <v>3800</v>
      </c>
    </row>
    <row r="39" spans="1:9" x14ac:dyDescent="0.25">
      <c r="A39" s="5" t="s">
        <v>12</v>
      </c>
      <c r="B39" s="12" t="s">
        <v>11</v>
      </c>
      <c r="C39" s="12" t="s">
        <v>15</v>
      </c>
      <c r="D39" s="11" t="s">
        <v>477</v>
      </c>
      <c r="E39" s="11" t="s">
        <v>476</v>
      </c>
      <c r="F39" s="51">
        <v>233</v>
      </c>
      <c r="G39" s="51">
        <v>629</v>
      </c>
      <c r="H39" s="51">
        <v>625</v>
      </c>
      <c r="I39" s="51">
        <v>693</v>
      </c>
    </row>
    <row r="40" spans="1:9" x14ac:dyDescent="0.25">
      <c r="A40" s="5" t="s">
        <v>12</v>
      </c>
      <c r="B40" s="12" t="s">
        <v>11</v>
      </c>
      <c r="C40" s="12" t="s">
        <v>126</v>
      </c>
      <c r="D40" s="11" t="s">
        <v>511</v>
      </c>
      <c r="E40" s="11" t="s">
        <v>510</v>
      </c>
      <c r="F40" s="51">
        <v>1037</v>
      </c>
      <c r="G40" s="51">
        <v>2886</v>
      </c>
      <c r="H40" s="51">
        <v>2565</v>
      </c>
      <c r="I40" s="51">
        <v>2846</v>
      </c>
    </row>
    <row r="41" spans="1:9" s="3" customFormat="1" x14ac:dyDescent="0.25">
      <c r="A41" s="5" t="s">
        <v>12</v>
      </c>
      <c r="B41" s="12" t="s">
        <v>11</v>
      </c>
      <c r="C41" s="12" t="s">
        <v>15</v>
      </c>
      <c r="D41" s="11" t="s">
        <v>475</v>
      </c>
      <c r="E41" s="11" t="s">
        <v>474</v>
      </c>
      <c r="F41" s="51">
        <v>269</v>
      </c>
      <c r="G41" s="51">
        <v>164</v>
      </c>
      <c r="H41" s="51">
        <v>504</v>
      </c>
      <c r="I41" s="51">
        <v>711</v>
      </c>
    </row>
    <row r="42" spans="1:9" s="45" customFormat="1" x14ac:dyDescent="0.25">
      <c r="A42" s="5" t="s">
        <v>12</v>
      </c>
      <c r="B42" s="12" t="s">
        <v>11</v>
      </c>
      <c r="C42" s="12" t="s">
        <v>15</v>
      </c>
      <c r="D42" s="11" t="s">
        <v>471</v>
      </c>
      <c r="E42" s="11" t="s">
        <v>509</v>
      </c>
      <c r="F42" s="51">
        <v>1342</v>
      </c>
      <c r="G42" s="51">
        <v>890</v>
      </c>
      <c r="H42" s="51">
        <v>724</v>
      </c>
      <c r="I42" s="51">
        <v>1055</v>
      </c>
    </row>
    <row r="43" spans="1:9" s="45" customFormat="1" x14ac:dyDescent="0.25">
      <c r="A43" s="5" t="s">
        <v>12</v>
      </c>
      <c r="B43" s="12" t="s">
        <v>11</v>
      </c>
      <c r="C43" s="12" t="s">
        <v>18</v>
      </c>
      <c r="D43" s="11" t="s">
        <v>404</v>
      </c>
      <c r="E43" s="11" t="s">
        <v>508</v>
      </c>
      <c r="F43" s="51">
        <v>39</v>
      </c>
      <c r="G43" s="51">
        <v>54</v>
      </c>
      <c r="H43" s="51">
        <v>65</v>
      </c>
      <c r="I43" s="51">
        <v>64</v>
      </c>
    </row>
    <row r="44" spans="1:9" s="3" customFormat="1" x14ac:dyDescent="0.25">
      <c r="A44" s="5" t="s">
        <v>12</v>
      </c>
      <c r="B44" s="12" t="s">
        <v>11</v>
      </c>
      <c r="C44" s="12" t="s">
        <v>15</v>
      </c>
      <c r="D44" s="11" t="s">
        <v>473</v>
      </c>
      <c r="E44" s="11" t="s">
        <v>507</v>
      </c>
      <c r="F44" s="51">
        <v>775</v>
      </c>
      <c r="G44" s="51">
        <v>653</v>
      </c>
      <c r="H44" s="51">
        <v>659</v>
      </c>
      <c r="I44" s="51">
        <v>515</v>
      </c>
    </row>
    <row r="45" spans="1:9" s="13" customFormat="1" x14ac:dyDescent="0.25">
      <c r="A45" s="5" t="s">
        <v>12</v>
      </c>
      <c r="B45" s="12" t="s">
        <v>11</v>
      </c>
      <c r="C45" s="12" t="s">
        <v>15</v>
      </c>
      <c r="D45" s="11" t="s">
        <v>469</v>
      </c>
      <c r="E45" s="11" t="s">
        <v>468</v>
      </c>
      <c r="F45" s="51">
        <v>423</v>
      </c>
      <c r="G45" s="51">
        <v>162</v>
      </c>
      <c r="H45" s="51">
        <v>543</v>
      </c>
      <c r="I45" s="51">
        <v>420</v>
      </c>
    </row>
    <row r="46" spans="1:9" s="13" customFormat="1" x14ac:dyDescent="0.25">
      <c r="A46" s="5" t="s">
        <v>12</v>
      </c>
      <c r="B46" s="12" t="s">
        <v>11</v>
      </c>
      <c r="C46" s="12" t="s">
        <v>18</v>
      </c>
      <c r="D46" s="11" t="s">
        <v>506</v>
      </c>
      <c r="E46" s="11" t="s">
        <v>505</v>
      </c>
      <c r="F46" s="51">
        <v>948</v>
      </c>
      <c r="G46" s="51">
        <v>300</v>
      </c>
      <c r="H46" s="51">
        <v>948</v>
      </c>
      <c r="I46" s="51">
        <v>795</v>
      </c>
    </row>
    <row r="47" spans="1:9" s="13" customFormat="1" x14ac:dyDescent="0.25">
      <c r="A47" s="5" t="s">
        <v>12</v>
      </c>
      <c r="B47" s="12" t="s">
        <v>11</v>
      </c>
      <c r="C47" s="12" t="s">
        <v>15</v>
      </c>
      <c r="D47" s="11" t="s">
        <v>467</v>
      </c>
      <c r="E47" s="11" t="s">
        <v>466</v>
      </c>
      <c r="F47" s="51">
        <v>423</v>
      </c>
      <c r="G47" s="51">
        <v>331</v>
      </c>
      <c r="H47" s="51">
        <v>374</v>
      </c>
      <c r="I47" s="51">
        <v>420</v>
      </c>
    </row>
    <row r="48" spans="1:9" s="13" customFormat="1" x14ac:dyDescent="0.25">
      <c r="A48" s="5" t="s">
        <v>12</v>
      </c>
      <c r="B48" s="12" t="s">
        <v>11</v>
      </c>
      <c r="C48" s="12" t="s">
        <v>15</v>
      </c>
      <c r="D48" s="11" t="s">
        <v>463</v>
      </c>
      <c r="E48" s="11" t="s">
        <v>504</v>
      </c>
      <c r="F48" s="51">
        <v>639</v>
      </c>
      <c r="G48" s="51">
        <v>778</v>
      </c>
      <c r="H48" s="51">
        <v>914</v>
      </c>
      <c r="I48" s="51">
        <v>794</v>
      </c>
    </row>
    <row r="49" spans="1:9" s="13" customFormat="1" x14ac:dyDescent="0.25">
      <c r="A49" s="5" t="s">
        <v>12</v>
      </c>
      <c r="B49" s="12" t="s">
        <v>11</v>
      </c>
      <c r="C49" s="12" t="s">
        <v>18</v>
      </c>
      <c r="D49" s="11" t="s">
        <v>392</v>
      </c>
      <c r="E49" s="11" t="s">
        <v>503</v>
      </c>
      <c r="F49" s="28">
        <v>100</v>
      </c>
      <c r="G49" s="28">
        <v>78</v>
      </c>
      <c r="H49" s="28">
        <v>100</v>
      </c>
      <c r="I49" s="28">
        <v>100</v>
      </c>
    </row>
    <row r="50" spans="1:9" x14ac:dyDescent="0.25">
      <c r="A50" s="5" t="s">
        <v>12</v>
      </c>
      <c r="B50" s="12" t="s">
        <v>11</v>
      </c>
      <c r="C50" s="12" t="s">
        <v>15</v>
      </c>
      <c r="D50" s="11" t="s">
        <v>465</v>
      </c>
      <c r="E50" s="11" t="s">
        <v>502</v>
      </c>
      <c r="F50" s="51">
        <v>322</v>
      </c>
      <c r="G50" s="51">
        <v>192</v>
      </c>
      <c r="H50" s="51">
        <v>238</v>
      </c>
      <c r="I50" s="51">
        <v>540</v>
      </c>
    </row>
    <row r="51" spans="1:9" x14ac:dyDescent="0.25">
      <c r="A51" s="5" t="s">
        <v>7</v>
      </c>
      <c r="B51" s="1"/>
      <c r="C51" s="1"/>
      <c r="F51" s="1"/>
      <c r="G51" s="1"/>
      <c r="H51" s="1"/>
      <c r="I51" s="1"/>
    </row>
    <row r="52" spans="1:9" x14ac:dyDescent="0.25">
      <c r="A52" s="32" t="s">
        <v>89</v>
      </c>
      <c r="D52" s="31" t="s">
        <v>520</v>
      </c>
      <c r="E52" s="31" t="s">
        <v>520</v>
      </c>
    </row>
    <row r="53" spans="1:9" x14ac:dyDescent="0.25">
      <c r="A53" s="5" t="s">
        <v>12</v>
      </c>
      <c r="B53" s="12" t="s">
        <v>11</v>
      </c>
      <c r="C53" s="12" t="s">
        <v>126</v>
      </c>
      <c r="D53" s="11" t="s">
        <v>183</v>
      </c>
      <c r="E53" s="11" t="s">
        <v>182</v>
      </c>
      <c r="F53" s="51">
        <v>3488</v>
      </c>
      <c r="G53" s="51">
        <v>4000</v>
      </c>
      <c r="H53" s="51">
        <v>4563</v>
      </c>
      <c r="I53" s="51">
        <v>3386</v>
      </c>
    </row>
    <row r="54" spans="1:9" x14ac:dyDescent="0.25">
      <c r="A54" s="5" t="s">
        <v>12</v>
      </c>
      <c r="B54" s="12" t="s">
        <v>11</v>
      </c>
      <c r="C54" s="12" t="s">
        <v>126</v>
      </c>
      <c r="D54" s="11" t="s">
        <v>64</v>
      </c>
      <c r="E54" s="11" t="s">
        <v>483</v>
      </c>
      <c r="F54" s="51">
        <v>196</v>
      </c>
      <c r="G54" s="51">
        <v>-23</v>
      </c>
      <c r="H54" s="51">
        <v>97</v>
      </c>
      <c r="I54" s="51">
        <v>16</v>
      </c>
    </row>
    <row r="55" spans="1:9" x14ac:dyDescent="0.25">
      <c r="A55" s="5" t="s">
        <v>12</v>
      </c>
      <c r="B55" s="174" t="s">
        <v>105</v>
      </c>
      <c r="C55" s="12" t="s">
        <v>18</v>
      </c>
      <c r="D55" s="11" t="s">
        <v>62</v>
      </c>
      <c r="E55" s="11" t="s">
        <v>516</v>
      </c>
      <c r="F55" s="6">
        <v>5.6</v>
      </c>
      <c r="G55" s="6">
        <v>-0.6</v>
      </c>
      <c r="H55" s="6">
        <v>2.1</v>
      </c>
      <c r="I55" s="6">
        <v>0.5</v>
      </c>
    </row>
    <row r="56" spans="1:9" x14ac:dyDescent="0.25">
      <c r="A56" s="5" t="s">
        <v>12</v>
      </c>
      <c r="B56" s="12" t="s">
        <v>11</v>
      </c>
      <c r="C56" s="12" t="s">
        <v>126</v>
      </c>
      <c r="D56" s="11" t="s">
        <v>480</v>
      </c>
      <c r="E56" s="11" t="s">
        <v>94</v>
      </c>
      <c r="F56" s="51">
        <v>2986</v>
      </c>
      <c r="G56" s="51">
        <v>4152</v>
      </c>
      <c r="H56" s="51">
        <v>3427</v>
      </c>
      <c r="I56" s="51">
        <v>3518</v>
      </c>
    </row>
    <row r="57" spans="1:9" x14ac:dyDescent="0.25">
      <c r="A57" s="5" t="s">
        <v>12</v>
      </c>
      <c r="B57" s="12" t="s">
        <v>11</v>
      </c>
      <c r="C57" s="12" t="s">
        <v>18</v>
      </c>
      <c r="D57" s="11" t="s">
        <v>515</v>
      </c>
      <c r="E57" s="11" t="s">
        <v>514</v>
      </c>
      <c r="F57" s="35">
        <v>7.1</v>
      </c>
      <c r="G57" s="35">
        <v>-0.7</v>
      </c>
      <c r="H57" s="35">
        <v>2.2000000000000002</v>
      </c>
      <c r="I57" s="35">
        <v>0.3</v>
      </c>
    </row>
    <row r="58" spans="1:9" x14ac:dyDescent="0.25">
      <c r="A58" s="5" t="s">
        <v>12</v>
      </c>
      <c r="B58" s="12" t="s">
        <v>11</v>
      </c>
      <c r="C58" s="12" t="s">
        <v>15</v>
      </c>
      <c r="D58" s="11" t="s">
        <v>513</v>
      </c>
      <c r="E58" s="11" t="s">
        <v>50</v>
      </c>
      <c r="F58" s="162">
        <v>338</v>
      </c>
      <c r="G58" s="162">
        <v>409</v>
      </c>
      <c r="H58" s="162">
        <v>374</v>
      </c>
      <c r="I58" s="162">
        <v>369</v>
      </c>
    </row>
    <row r="59" spans="1:9" x14ac:dyDescent="0.25">
      <c r="A59" s="5" t="s">
        <v>12</v>
      </c>
      <c r="B59" s="12" t="s">
        <v>11</v>
      </c>
      <c r="C59" s="12" t="s">
        <v>15</v>
      </c>
      <c r="D59" s="11" t="s">
        <v>479</v>
      </c>
      <c r="E59" s="11" t="s">
        <v>512</v>
      </c>
      <c r="F59" s="51">
        <v>10000</v>
      </c>
      <c r="G59" s="51">
        <v>10600</v>
      </c>
      <c r="H59" s="51">
        <v>9100</v>
      </c>
      <c r="I59" s="51">
        <v>7100</v>
      </c>
    </row>
    <row r="60" spans="1:9" x14ac:dyDescent="0.25">
      <c r="A60" s="5" t="s">
        <v>12</v>
      </c>
      <c r="B60" s="12" t="s">
        <v>11</v>
      </c>
      <c r="C60" s="12" t="s">
        <v>15</v>
      </c>
      <c r="D60" s="11" t="s">
        <v>45</v>
      </c>
      <c r="E60" s="11" t="s">
        <v>478</v>
      </c>
      <c r="F60" s="51">
        <v>6600</v>
      </c>
      <c r="G60" s="51">
        <v>6300</v>
      </c>
      <c r="H60" s="51">
        <v>4900</v>
      </c>
      <c r="I60" s="51">
        <v>3900</v>
      </c>
    </row>
    <row r="61" spans="1:9" x14ac:dyDescent="0.25">
      <c r="A61" s="5" t="s">
        <v>12</v>
      </c>
      <c r="B61" s="12" t="s">
        <v>11</v>
      </c>
      <c r="C61" s="12" t="s">
        <v>15</v>
      </c>
      <c r="D61" s="11" t="s">
        <v>477</v>
      </c>
      <c r="E61" s="11" t="s">
        <v>476</v>
      </c>
      <c r="F61" s="51">
        <v>884</v>
      </c>
      <c r="G61" s="51">
        <v>906</v>
      </c>
      <c r="H61" s="51">
        <v>927</v>
      </c>
      <c r="I61" s="51">
        <v>784</v>
      </c>
    </row>
    <row r="62" spans="1:9" x14ac:dyDescent="0.25">
      <c r="A62" s="5" t="s">
        <v>12</v>
      </c>
      <c r="B62" s="12" t="s">
        <v>11</v>
      </c>
      <c r="C62" s="12" t="s">
        <v>126</v>
      </c>
      <c r="D62" s="11" t="s">
        <v>511</v>
      </c>
      <c r="E62" s="11" t="s">
        <v>510</v>
      </c>
      <c r="F62" s="51">
        <v>2410</v>
      </c>
      <c r="G62" s="51">
        <v>2508</v>
      </c>
      <c r="H62" s="51">
        <v>3092</v>
      </c>
      <c r="I62" s="51">
        <v>2713</v>
      </c>
    </row>
    <row r="63" spans="1:9" x14ac:dyDescent="0.25">
      <c r="A63" s="5" t="s">
        <v>12</v>
      </c>
      <c r="B63" s="12" t="s">
        <v>11</v>
      </c>
      <c r="C63" s="12" t="s">
        <v>15</v>
      </c>
      <c r="D63" s="11" t="s">
        <v>475</v>
      </c>
      <c r="E63" s="11" t="s">
        <v>474</v>
      </c>
      <c r="F63" s="51">
        <v>1108</v>
      </c>
      <c r="G63" s="51">
        <v>687</v>
      </c>
      <c r="H63" s="51">
        <v>653</v>
      </c>
      <c r="I63" s="51">
        <v>779</v>
      </c>
    </row>
    <row r="64" spans="1:9" x14ac:dyDescent="0.25">
      <c r="A64" s="5" t="s">
        <v>12</v>
      </c>
      <c r="B64" s="12" t="s">
        <v>11</v>
      </c>
      <c r="C64" s="12" t="s">
        <v>15</v>
      </c>
      <c r="D64" s="11" t="s">
        <v>519</v>
      </c>
      <c r="E64" s="11" t="s">
        <v>509</v>
      </c>
      <c r="F64" s="51">
        <v>1531</v>
      </c>
      <c r="G64" s="51">
        <v>1080</v>
      </c>
      <c r="H64" s="51">
        <v>828</v>
      </c>
      <c r="I64" s="51">
        <v>1184</v>
      </c>
    </row>
    <row r="65" spans="1:9" x14ac:dyDescent="0.25">
      <c r="A65" s="5" t="s">
        <v>12</v>
      </c>
      <c r="B65" s="12" t="s">
        <v>11</v>
      </c>
      <c r="C65" s="12" t="s">
        <v>18</v>
      </c>
      <c r="D65" s="11" t="s">
        <v>404</v>
      </c>
      <c r="E65" s="11" t="s">
        <v>508</v>
      </c>
      <c r="F65" s="51">
        <v>46</v>
      </c>
      <c r="G65" s="51">
        <v>52</v>
      </c>
      <c r="H65" s="51">
        <v>58</v>
      </c>
      <c r="I65" s="51">
        <v>63</v>
      </c>
    </row>
    <row r="66" spans="1:9" x14ac:dyDescent="0.25">
      <c r="A66" s="5" t="s">
        <v>12</v>
      </c>
      <c r="B66" s="12" t="s">
        <v>11</v>
      </c>
      <c r="C66" s="12" t="s">
        <v>15</v>
      </c>
      <c r="D66" s="11" t="s">
        <v>473</v>
      </c>
      <c r="E66" s="11" t="s">
        <v>507</v>
      </c>
      <c r="F66" s="51">
        <v>887</v>
      </c>
      <c r="G66" s="51">
        <v>1015</v>
      </c>
      <c r="H66" s="51">
        <v>1019</v>
      </c>
      <c r="I66" s="51">
        <v>525</v>
      </c>
    </row>
    <row r="67" spans="1:9" x14ac:dyDescent="0.25">
      <c r="A67" s="5" t="s">
        <v>12</v>
      </c>
      <c r="B67" s="12" t="s">
        <v>11</v>
      </c>
      <c r="C67" s="12" t="s">
        <v>15</v>
      </c>
      <c r="D67" s="11" t="s">
        <v>469</v>
      </c>
      <c r="E67" s="11" t="s">
        <v>468</v>
      </c>
      <c r="F67" s="51">
        <v>723</v>
      </c>
      <c r="G67" s="51">
        <v>394</v>
      </c>
      <c r="H67" s="51">
        <v>839</v>
      </c>
      <c r="I67" s="51">
        <v>462</v>
      </c>
    </row>
    <row r="68" spans="1:9" x14ac:dyDescent="0.25">
      <c r="A68" s="5" t="s">
        <v>12</v>
      </c>
      <c r="B68" s="12" t="s">
        <v>11</v>
      </c>
      <c r="C68" s="12" t="s">
        <v>18</v>
      </c>
      <c r="D68" s="11" t="s">
        <v>506</v>
      </c>
      <c r="E68" s="11" t="s">
        <v>505</v>
      </c>
      <c r="F68" s="51">
        <v>1319</v>
      </c>
      <c r="G68" s="51">
        <v>613</v>
      </c>
      <c r="H68" s="51">
        <v>2355</v>
      </c>
      <c r="I68" s="51">
        <v>1601</v>
      </c>
    </row>
    <row r="69" spans="1:9" x14ac:dyDescent="0.25">
      <c r="A69" s="5" t="s">
        <v>12</v>
      </c>
      <c r="B69" s="12" t="s">
        <v>11</v>
      </c>
      <c r="C69" s="12" t="s">
        <v>15</v>
      </c>
      <c r="D69" s="11" t="s">
        <v>467</v>
      </c>
      <c r="E69" s="11" t="s">
        <v>466</v>
      </c>
      <c r="F69" s="28">
        <v>723</v>
      </c>
      <c r="G69" s="28">
        <v>394</v>
      </c>
      <c r="H69" s="28">
        <v>839</v>
      </c>
      <c r="I69" s="28">
        <v>462</v>
      </c>
    </row>
    <row r="70" spans="1:9" x14ac:dyDescent="0.25">
      <c r="A70" s="5" t="s">
        <v>12</v>
      </c>
      <c r="B70" s="12" t="s">
        <v>11</v>
      </c>
      <c r="C70" s="12" t="s">
        <v>15</v>
      </c>
      <c r="D70" s="11" t="s">
        <v>463</v>
      </c>
      <c r="E70" s="11" t="s">
        <v>504</v>
      </c>
      <c r="F70" s="28">
        <v>1026</v>
      </c>
      <c r="G70" s="28">
        <v>789</v>
      </c>
      <c r="H70" s="28">
        <v>1027</v>
      </c>
      <c r="I70" s="28">
        <v>987</v>
      </c>
    </row>
    <row r="71" spans="1:9" x14ac:dyDescent="0.25">
      <c r="A71" s="5" t="s">
        <v>12</v>
      </c>
      <c r="B71" s="12" t="s">
        <v>11</v>
      </c>
      <c r="C71" s="12" t="s">
        <v>18</v>
      </c>
      <c r="D71" s="11" t="s">
        <v>392</v>
      </c>
      <c r="E71" s="11" t="s">
        <v>503</v>
      </c>
      <c r="F71" s="28">
        <v>100</v>
      </c>
      <c r="G71" s="28">
        <v>100</v>
      </c>
      <c r="H71" s="28">
        <v>100</v>
      </c>
      <c r="I71" s="28">
        <v>100</v>
      </c>
    </row>
    <row r="72" spans="1:9" x14ac:dyDescent="0.25">
      <c r="A72" s="5" t="s">
        <v>12</v>
      </c>
      <c r="B72" s="12" t="s">
        <v>11</v>
      </c>
      <c r="C72" s="12" t="s">
        <v>15</v>
      </c>
      <c r="D72" s="11" t="s">
        <v>465</v>
      </c>
      <c r="E72" s="11" t="s">
        <v>502</v>
      </c>
      <c r="F72" s="28">
        <v>716</v>
      </c>
      <c r="G72" s="28">
        <v>631</v>
      </c>
      <c r="H72" s="28">
        <v>601</v>
      </c>
      <c r="I72" s="28">
        <v>498</v>
      </c>
    </row>
    <row r="73" spans="1:9" x14ac:dyDescent="0.25">
      <c r="A73" s="5" t="s">
        <v>7</v>
      </c>
      <c r="B73" s="12"/>
      <c r="C73" s="12"/>
      <c r="D73" s="11"/>
      <c r="E73" s="11"/>
      <c r="F73" s="6"/>
      <c r="G73" s="6"/>
      <c r="H73" s="6"/>
      <c r="I73" s="6"/>
    </row>
    <row r="74" spans="1:9" x14ac:dyDescent="0.25">
      <c r="A74" s="32" t="s">
        <v>89</v>
      </c>
      <c r="D74" s="31" t="s">
        <v>518</v>
      </c>
      <c r="E74" s="31" t="s">
        <v>517</v>
      </c>
    </row>
    <row r="75" spans="1:9" x14ac:dyDescent="0.25">
      <c r="A75" s="5" t="s">
        <v>12</v>
      </c>
      <c r="B75" s="12" t="s">
        <v>11</v>
      </c>
      <c r="C75" s="12" t="s">
        <v>126</v>
      </c>
      <c r="D75" s="11" t="s">
        <v>183</v>
      </c>
      <c r="E75" s="11" t="s">
        <v>182</v>
      </c>
      <c r="F75" s="51">
        <v>808</v>
      </c>
      <c r="G75" s="51">
        <v>1252</v>
      </c>
      <c r="H75" s="51">
        <v>1439</v>
      </c>
      <c r="I75" s="51">
        <v>1502</v>
      </c>
    </row>
    <row r="76" spans="1:9" x14ac:dyDescent="0.25">
      <c r="A76" s="5" t="s">
        <v>12</v>
      </c>
      <c r="B76" s="12" t="s">
        <v>11</v>
      </c>
      <c r="C76" s="12" t="s">
        <v>126</v>
      </c>
      <c r="D76" s="11" t="s">
        <v>64</v>
      </c>
      <c r="E76" s="11" t="s">
        <v>483</v>
      </c>
      <c r="F76" s="51">
        <v>108</v>
      </c>
      <c r="G76" s="51">
        <v>194</v>
      </c>
      <c r="H76" s="51">
        <v>236</v>
      </c>
      <c r="I76" s="51">
        <v>237</v>
      </c>
    </row>
    <row r="77" spans="1:9" x14ac:dyDescent="0.25">
      <c r="A77" s="5" t="s">
        <v>12</v>
      </c>
      <c r="B77" s="174" t="s">
        <v>105</v>
      </c>
      <c r="C77" s="12" t="s">
        <v>18</v>
      </c>
      <c r="D77" s="11" t="s">
        <v>62</v>
      </c>
      <c r="E77" s="11" t="s">
        <v>516</v>
      </c>
      <c r="F77" s="6">
        <v>13.4</v>
      </c>
      <c r="G77" s="6">
        <v>15.5</v>
      </c>
      <c r="H77" s="6">
        <v>16.399999999999999</v>
      </c>
      <c r="I77" s="6">
        <v>15.8</v>
      </c>
    </row>
    <row r="78" spans="1:9" x14ac:dyDescent="0.25">
      <c r="A78" s="5" t="s">
        <v>12</v>
      </c>
      <c r="B78" s="12" t="s">
        <v>11</v>
      </c>
      <c r="C78" s="12" t="s">
        <v>126</v>
      </c>
      <c r="D78" s="11" t="s">
        <v>480</v>
      </c>
      <c r="E78" s="11" t="s">
        <v>94</v>
      </c>
      <c r="F78" s="51">
        <v>1118</v>
      </c>
      <c r="G78" s="51">
        <v>1367</v>
      </c>
      <c r="H78" s="51">
        <v>1126</v>
      </c>
      <c r="I78" s="51">
        <v>1562</v>
      </c>
    </row>
    <row r="79" spans="1:9" x14ac:dyDescent="0.25">
      <c r="A79" s="5" t="s">
        <v>12</v>
      </c>
      <c r="B79" s="12" t="s">
        <v>11</v>
      </c>
      <c r="C79" s="12" t="s">
        <v>18</v>
      </c>
      <c r="D79" s="11" t="s">
        <v>515</v>
      </c>
      <c r="E79" s="11" t="s">
        <v>514</v>
      </c>
      <c r="F79" s="35">
        <v>8.4</v>
      </c>
      <c r="G79" s="35">
        <v>15.8</v>
      </c>
      <c r="H79" s="35">
        <v>19.100000000000001</v>
      </c>
      <c r="I79" s="35">
        <v>18.5</v>
      </c>
    </row>
    <row r="80" spans="1:9" x14ac:dyDescent="0.25">
      <c r="A80" s="5" t="s">
        <v>12</v>
      </c>
      <c r="B80" s="12" t="s">
        <v>11</v>
      </c>
      <c r="C80" s="12" t="s">
        <v>15</v>
      </c>
      <c r="D80" s="11" t="s">
        <v>513</v>
      </c>
      <c r="E80" s="11" t="s">
        <v>50</v>
      </c>
      <c r="F80" s="51">
        <v>400</v>
      </c>
      <c r="G80" s="51">
        <v>473</v>
      </c>
      <c r="H80" s="51">
        <v>524</v>
      </c>
      <c r="I80" s="51">
        <v>545</v>
      </c>
    </row>
    <row r="81" spans="1:9" x14ac:dyDescent="0.25">
      <c r="A81" s="5" t="s">
        <v>12</v>
      </c>
      <c r="B81" s="12" t="s">
        <v>11</v>
      </c>
      <c r="C81" s="12" t="s">
        <v>15</v>
      </c>
      <c r="D81" s="11" t="s">
        <v>479</v>
      </c>
      <c r="E81" s="11" t="s">
        <v>512</v>
      </c>
      <c r="F81" s="51">
        <v>5800</v>
      </c>
      <c r="G81" s="51">
        <v>6500</v>
      </c>
      <c r="H81" s="51">
        <v>6700</v>
      </c>
      <c r="I81" s="51">
        <v>10300</v>
      </c>
    </row>
    <row r="82" spans="1:9" x14ac:dyDescent="0.25">
      <c r="A82" s="5" t="s">
        <v>12</v>
      </c>
      <c r="B82" s="12" t="s">
        <v>11</v>
      </c>
      <c r="C82" s="12" t="s">
        <v>15</v>
      </c>
      <c r="D82" s="11" t="s">
        <v>45</v>
      </c>
      <c r="E82" s="11" t="s">
        <v>478</v>
      </c>
      <c r="F82" s="51">
        <v>900</v>
      </c>
      <c r="G82" s="51">
        <v>1400</v>
      </c>
      <c r="H82" s="51">
        <v>2100</v>
      </c>
      <c r="I82" s="51">
        <v>4700</v>
      </c>
    </row>
    <row r="83" spans="1:9" x14ac:dyDescent="0.25">
      <c r="A83" s="5" t="s">
        <v>12</v>
      </c>
      <c r="B83" s="12" t="s">
        <v>11</v>
      </c>
      <c r="C83" s="12" t="s">
        <v>15</v>
      </c>
      <c r="D83" s="11" t="s">
        <v>477</v>
      </c>
      <c r="E83" s="11" t="s">
        <v>476</v>
      </c>
      <c r="F83" s="51">
        <v>1226</v>
      </c>
      <c r="G83" s="51">
        <v>1108</v>
      </c>
      <c r="H83" s="51">
        <v>1029</v>
      </c>
      <c r="I83" s="51">
        <v>1527</v>
      </c>
    </row>
    <row r="84" spans="1:9" x14ac:dyDescent="0.25">
      <c r="A84" s="5" t="s">
        <v>12</v>
      </c>
      <c r="B84" s="12" t="s">
        <v>11</v>
      </c>
      <c r="C84" s="12" t="s">
        <v>126</v>
      </c>
      <c r="D84" s="11" t="s">
        <v>511</v>
      </c>
      <c r="E84" s="11" t="s">
        <v>510</v>
      </c>
      <c r="F84" s="51">
        <v>1257</v>
      </c>
      <c r="G84" s="51">
        <v>1324</v>
      </c>
      <c r="H84" s="51">
        <v>1123</v>
      </c>
      <c r="I84" s="51">
        <v>1729</v>
      </c>
    </row>
    <row r="85" spans="1:9" x14ac:dyDescent="0.25">
      <c r="A85" s="5" t="s">
        <v>12</v>
      </c>
      <c r="B85" s="12" t="s">
        <v>11</v>
      </c>
      <c r="C85" s="12" t="s">
        <v>15</v>
      </c>
      <c r="D85" s="11" t="s">
        <v>475</v>
      </c>
      <c r="E85" s="11" t="s">
        <v>474</v>
      </c>
      <c r="F85" s="51">
        <v>937</v>
      </c>
      <c r="G85" s="51">
        <v>1301</v>
      </c>
      <c r="H85" s="51">
        <v>1535</v>
      </c>
      <c r="I85" s="51">
        <v>898</v>
      </c>
    </row>
    <row r="86" spans="1:9" x14ac:dyDescent="0.25">
      <c r="A86" s="5" t="s">
        <v>12</v>
      </c>
      <c r="B86" s="12" t="s">
        <v>11</v>
      </c>
      <c r="C86" s="12" t="s">
        <v>15</v>
      </c>
      <c r="D86" s="11" t="s">
        <v>471</v>
      </c>
      <c r="E86" s="11" t="s">
        <v>509</v>
      </c>
      <c r="F86" s="51">
        <v>1454</v>
      </c>
      <c r="G86" s="51">
        <v>1753</v>
      </c>
      <c r="H86" s="51">
        <v>2071</v>
      </c>
      <c r="I86" s="51">
        <v>1803</v>
      </c>
    </row>
    <row r="87" spans="1:9" x14ac:dyDescent="0.25">
      <c r="A87" s="5" t="s">
        <v>12</v>
      </c>
      <c r="B87" s="12" t="s">
        <v>11</v>
      </c>
      <c r="C87" s="12" t="s">
        <v>18</v>
      </c>
      <c r="D87" s="11" t="s">
        <v>404</v>
      </c>
      <c r="E87" s="11" t="s">
        <v>508</v>
      </c>
      <c r="F87" s="51">
        <v>58</v>
      </c>
      <c r="G87" s="51">
        <v>53</v>
      </c>
      <c r="H87" s="51">
        <v>37</v>
      </c>
      <c r="I87" s="51">
        <v>57</v>
      </c>
    </row>
    <row r="88" spans="1:9" x14ac:dyDescent="0.25">
      <c r="A88" s="5" t="s">
        <v>12</v>
      </c>
      <c r="B88" s="12" t="s">
        <v>11</v>
      </c>
      <c r="C88" s="12" t="s">
        <v>15</v>
      </c>
      <c r="D88" s="11" t="s">
        <v>473</v>
      </c>
      <c r="E88" s="11" t="s">
        <v>507</v>
      </c>
      <c r="F88" s="51">
        <v>631</v>
      </c>
      <c r="G88" s="51">
        <v>1177</v>
      </c>
      <c r="H88" s="51">
        <v>1267</v>
      </c>
      <c r="I88" s="51">
        <v>1223</v>
      </c>
    </row>
    <row r="89" spans="1:9" x14ac:dyDescent="0.25">
      <c r="A89" s="5" t="s">
        <v>12</v>
      </c>
      <c r="B89" s="12" t="s">
        <v>11</v>
      </c>
      <c r="C89" s="12" t="s">
        <v>15</v>
      </c>
      <c r="D89" s="11" t="s">
        <v>469</v>
      </c>
      <c r="E89" s="11" t="s">
        <v>468</v>
      </c>
      <c r="F89" s="51">
        <v>84</v>
      </c>
      <c r="G89" s="51">
        <v>80</v>
      </c>
      <c r="H89" s="51">
        <v>0</v>
      </c>
      <c r="I89" s="51">
        <v>0</v>
      </c>
    </row>
    <row r="90" spans="1:9" x14ac:dyDescent="0.25">
      <c r="A90" s="5" t="s">
        <v>12</v>
      </c>
      <c r="B90" s="12" t="s">
        <v>11</v>
      </c>
      <c r="C90" s="12" t="s">
        <v>18</v>
      </c>
      <c r="D90" s="11" t="s">
        <v>506</v>
      </c>
      <c r="E90" s="11" t="s">
        <v>505</v>
      </c>
      <c r="F90" s="28">
        <v>71</v>
      </c>
      <c r="G90" s="28">
        <v>73</v>
      </c>
      <c r="H90" s="28">
        <v>4</v>
      </c>
      <c r="I90" s="28">
        <v>0</v>
      </c>
    </row>
    <row r="91" spans="1:9" x14ac:dyDescent="0.25">
      <c r="A91" s="5" t="s">
        <v>12</v>
      </c>
      <c r="B91" s="12" t="s">
        <v>11</v>
      </c>
      <c r="C91" s="12" t="s">
        <v>15</v>
      </c>
      <c r="D91" s="11" t="s">
        <v>467</v>
      </c>
      <c r="E91" s="11" t="s">
        <v>466</v>
      </c>
      <c r="F91" s="153">
        <v>84</v>
      </c>
      <c r="G91" s="153">
        <v>80</v>
      </c>
      <c r="H91" s="153">
        <v>0</v>
      </c>
      <c r="I91" s="153">
        <v>195</v>
      </c>
    </row>
    <row r="92" spans="1:9" x14ac:dyDescent="0.25">
      <c r="A92" s="5" t="s">
        <v>12</v>
      </c>
      <c r="B92" s="12" t="s">
        <v>11</v>
      </c>
      <c r="C92" s="12" t="s">
        <v>15</v>
      </c>
      <c r="D92" s="11" t="s">
        <v>463</v>
      </c>
      <c r="E92" s="11" t="s">
        <v>504</v>
      </c>
      <c r="F92" s="153">
        <v>84</v>
      </c>
      <c r="G92" s="153">
        <v>164</v>
      </c>
      <c r="H92" s="153">
        <v>164</v>
      </c>
      <c r="I92" s="153">
        <v>195</v>
      </c>
    </row>
    <row r="93" spans="1:9" x14ac:dyDescent="0.25">
      <c r="A93" s="5" t="s">
        <v>12</v>
      </c>
      <c r="B93" s="12" t="s">
        <v>11</v>
      </c>
      <c r="C93" s="12" t="s">
        <v>18</v>
      </c>
      <c r="D93" s="11" t="s">
        <v>392</v>
      </c>
      <c r="E93" s="11" t="s">
        <v>503</v>
      </c>
      <c r="F93" s="153">
        <v>100</v>
      </c>
      <c r="G93" s="153">
        <v>100</v>
      </c>
      <c r="H93" s="153">
        <v>100</v>
      </c>
      <c r="I93" s="153">
        <v>0</v>
      </c>
    </row>
    <row r="94" spans="1:9" x14ac:dyDescent="0.25">
      <c r="A94" s="5" t="s">
        <v>12</v>
      </c>
      <c r="B94" s="12" t="s">
        <v>11</v>
      </c>
      <c r="C94" s="12" t="s">
        <v>15</v>
      </c>
      <c r="D94" s="11" t="s">
        <v>465</v>
      </c>
      <c r="E94" s="11" t="s">
        <v>502</v>
      </c>
      <c r="F94" s="153">
        <v>0</v>
      </c>
      <c r="G94" s="153">
        <v>0</v>
      </c>
      <c r="H94" s="153">
        <v>0</v>
      </c>
      <c r="I94" s="153">
        <v>164</v>
      </c>
    </row>
  </sheetData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9D66-0A6B-4527-83AA-5471E57B9A1F}">
  <sheetPr>
    <tabColor rgb="FFFFC000"/>
    <pageSetUpPr fitToPage="1"/>
  </sheetPr>
  <dimension ref="A1:FR42"/>
  <sheetViews>
    <sheetView zoomScale="85" zoomScaleNormal="85" workbookViewId="0">
      <pane xSplit="5" ySplit="6" topLeftCell="H7" activePane="bottomRight" state="frozen"/>
      <selection activeCell="T17" sqref="T17"/>
      <selection pane="topRight" activeCell="T17" sqref="T17"/>
      <selection pane="bottomLeft" activeCell="T17" sqref="T17"/>
      <selection pane="bottomRight" activeCell="T25" sqref="T25"/>
    </sheetView>
  </sheetViews>
  <sheetFormatPr defaultColWidth="9.109375" defaultRowHeight="13.8" outlineLevelCol="1" x14ac:dyDescent="0.25"/>
  <cols>
    <col min="1" max="1" width="15.44140625" style="77" hidden="1" customWidth="1" outlineLevel="1"/>
    <col min="2" max="2" width="13.44140625" style="57" hidden="1" customWidth="1" outlineLevel="1"/>
    <col min="3" max="3" width="22.44140625" style="56" hidden="1" customWidth="1" outlineLevel="1"/>
    <col min="4" max="4" width="32.6640625" style="76" hidden="1" customWidth="1" outlineLevel="1"/>
    <col min="5" max="5" width="32.6640625" style="76" customWidth="1" collapsed="1"/>
    <col min="6" max="15" width="15.6640625" style="11" customWidth="1"/>
    <col min="16" max="18" width="13.6640625" style="11" bestFit="1" customWidth="1"/>
    <col min="19" max="19" width="12.6640625" style="11" bestFit="1" customWidth="1"/>
    <col min="20" max="20" width="13.109375" style="11" bestFit="1" customWidth="1"/>
    <col min="21" max="21" width="14" style="11" bestFit="1" customWidth="1"/>
    <col min="22" max="16384" width="9.109375" style="11"/>
  </cols>
  <sheetData>
    <row r="1" spans="1:21" x14ac:dyDescent="0.25">
      <c r="A1" s="176">
        <v>46057</v>
      </c>
      <c r="B1" s="57" t="s">
        <v>139</v>
      </c>
      <c r="D1" s="74" t="s">
        <v>138</v>
      </c>
      <c r="E1" s="74" t="s">
        <v>138</v>
      </c>
      <c r="F1" s="73"/>
      <c r="G1" s="73"/>
      <c r="H1" s="73"/>
      <c r="I1" s="73"/>
      <c r="J1" s="73"/>
    </row>
    <row r="2" spans="1:21" x14ac:dyDescent="0.25">
      <c r="B2" s="57" t="s">
        <v>137</v>
      </c>
      <c r="D2" s="72">
        <f>A1</f>
        <v>46057</v>
      </c>
      <c r="E2" s="122">
        <f>A1</f>
        <v>46057</v>
      </c>
    </row>
    <row r="3" spans="1:21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21" x14ac:dyDescent="0.25">
      <c r="A4" s="57" t="s">
        <v>132</v>
      </c>
      <c r="B4" s="57" t="s">
        <v>131</v>
      </c>
      <c r="C4" s="67"/>
      <c r="D4" s="121" t="s">
        <v>185</v>
      </c>
      <c r="E4" s="121" t="s">
        <v>184</v>
      </c>
    </row>
    <row r="5" spans="1:21" x14ac:dyDescent="0.25">
      <c r="A5" s="57"/>
      <c r="B5" s="57" t="s">
        <v>128</v>
      </c>
      <c r="C5" s="56" t="s">
        <v>10</v>
      </c>
      <c r="D5" s="64"/>
      <c r="E5" s="64"/>
    </row>
    <row r="6" spans="1:21" x14ac:dyDescent="0.25">
      <c r="A6" s="57" t="s">
        <v>33</v>
      </c>
      <c r="B6" s="63" t="s">
        <v>127</v>
      </c>
      <c r="C6" s="62"/>
      <c r="D6" s="61" t="s">
        <v>126</v>
      </c>
      <c r="E6" s="61" t="s">
        <v>125</v>
      </c>
      <c r="F6" s="59" t="s">
        <v>120</v>
      </c>
      <c r="G6" s="59" t="s">
        <v>119</v>
      </c>
      <c r="H6" s="59" t="s">
        <v>118</v>
      </c>
      <c r="I6" s="59" t="s">
        <v>117</v>
      </c>
      <c r="J6" s="59" t="s">
        <v>116</v>
      </c>
      <c r="K6" s="59" t="s">
        <v>115</v>
      </c>
      <c r="L6" s="59" t="s">
        <v>114</v>
      </c>
      <c r="M6" s="59" t="s">
        <v>113</v>
      </c>
      <c r="N6" s="59" t="s">
        <v>112</v>
      </c>
      <c r="O6" s="59" t="s">
        <v>111</v>
      </c>
      <c r="P6" s="59" t="s">
        <v>110</v>
      </c>
      <c r="Q6" s="59" t="s">
        <v>109</v>
      </c>
      <c r="R6" s="59" t="s">
        <v>549</v>
      </c>
      <c r="S6" s="59" t="s">
        <v>548</v>
      </c>
      <c r="T6" s="59" t="s">
        <v>547</v>
      </c>
      <c r="U6" s="59" t="s">
        <v>546</v>
      </c>
    </row>
    <row r="7" spans="1:21" x14ac:dyDescent="0.25">
      <c r="A7" s="57" t="s">
        <v>145</v>
      </c>
      <c r="B7" s="57" t="s">
        <v>11</v>
      </c>
      <c r="D7" s="79" t="s">
        <v>183</v>
      </c>
      <c r="E7" s="79" t="s">
        <v>182</v>
      </c>
      <c r="F7" s="80">
        <f>2647+1</f>
        <v>2648</v>
      </c>
      <c r="G7" s="80">
        <v>3689</v>
      </c>
      <c r="H7" s="80">
        <v>3208</v>
      </c>
      <c r="I7" s="80">
        <v>6161</v>
      </c>
      <c r="J7" s="80">
        <v>2446</v>
      </c>
      <c r="K7" s="207">
        <v>3586</v>
      </c>
      <c r="L7" s="207">
        <v>2765</v>
      </c>
      <c r="M7" s="207">
        <v>4989</v>
      </c>
      <c r="N7" s="207">
        <v>1280</v>
      </c>
      <c r="O7" s="207">
        <v>2339</v>
      </c>
      <c r="P7" s="194">
        <v>1430.9881999999998</v>
      </c>
      <c r="Q7" s="194">
        <v>3144</v>
      </c>
      <c r="R7" s="194">
        <v>1132</v>
      </c>
      <c r="S7" s="194">
        <v>2139</v>
      </c>
      <c r="T7" s="194">
        <v>1201</v>
      </c>
      <c r="U7" s="11">
        <v>3252</v>
      </c>
    </row>
    <row r="8" spans="1:21" s="31" customFormat="1" x14ac:dyDescent="0.25">
      <c r="A8" s="57" t="s">
        <v>145</v>
      </c>
      <c r="B8" s="57" t="s">
        <v>11</v>
      </c>
      <c r="C8" s="67"/>
      <c r="D8" s="103" t="s">
        <v>181</v>
      </c>
      <c r="E8" s="103" t="s">
        <v>180</v>
      </c>
      <c r="F8" s="90">
        <v>-2342</v>
      </c>
      <c r="G8" s="90">
        <v>-3143.973</v>
      </c>
      <c r="H8" s="90">
        <v>-2852</v>
      </c>
      <c r="I8" s="90">
        <v>-5511</v>
      </c>
      <c r="J8" s="90">
        <v>-2191</v>
      </c>
      <c r="K8" s="206">
        <v>-3213</v>
      </c>
      <c r="L8" s="206">
        <v>-2560</v>
      </c>
      <c r="M8" s="206">
        <v>-4316</v>
      </c>
      <c r="N8" s="206">
        <v>-1147</v>
      </c>
      <c r="O8" s="206">
        <v>-2158</v>
      </c>
      <c r="P8" s="196">
        <v>-1526.8856999999998</v>
      </c>
      <c r="Q8" s="196">
        <v>-2682</v>
      </c>
      <c r="R8" s="196">
        <v>-1050</v>
      </c>
      <c r="S8" s="196">
        <v>-1850</v>
      </c>
      <c r="T8" s="196">
        <v>-1079</v>
      </c>
      <c r="U8" s="31">
        <v>-2760</v>
      </c>
    </row>
    <row r="9" spans="1:21" x14ac:dyDescent="0.25">
      <c r="A9" s="22" t="s">
        <v>158</v>
      </c>
      <c r="B9" s="57" t="s">
        <v>11</v>
      </c>
      <c r="D9" s="89" t="s">
        <v>179</v>
      </c>
      <c r="E9" s="89" t="s">
        <v>178</v>
      </c>
      <c r="F9" s="83">
        <f>F7+F8</f>
        <v>306</v>
      </c>
      <c r="G9" s="83">
        <f>G7+G8</f>
        <v>545.02700000000004</v>
      </c>
      <c r="H9" s="83">
        <f>H7+H8</f>
        <v>356</v>
      </c>
      <c r="I9" s="83">
        <f>I7+I8</f>
        <v>650</v>
      </c>
      <c r="J9" s="83">
        <f>J7+J8</f>
        <v>255</v>
      </c>
      <c r="K9" s="83">
        <f>K7+K8</f>
        <v>373</v>
      </c>
      <c r="L9" s="83">
        <f>L7+L8</f>
        <v>205</v>
      </c>
      <c r="M9" s="83">
        <v>672</v>
      </c>
      <c r="N9" s="83">
        <v>133</v>
      </c>
      <c r="O9" s="83">
        <v>181</v>
      </c>
      <c r="P9" s="191">
        <v>-95.897499999999994</v>
      </c>
      <c r="Q9" s="191">
        <v>462</v>
      </c>
      <c r="R9" s="191">
        <v>82</v>
      </c>
      <c r="S9" s="191">
        <v>289</v>
      </c>
      <c r="T9" s="191">
        <v>123</v>
      </c>
      <c r="U9" s="11">
        <v>493</v>
      </c>
    </row>
    <row r="10" spans="1:21" x14ac:dyDescent="0.25">
      <c r="A10" s="57" t="s">
        <v>108</v>
      </c>
      <c r="D10" s="79"/>
      <c r="E10" s="79"/>
      <c r="F10" s="80"/>
      <c r="G10" s="80"/>
      <c r="H10" s="80"/>
      <c r="P10" s="186"/>
      <c r="Q10" s="186"/>
      <c r="R10" s="186"/>
      <c r="S10" s="186"/>
      <c r="T10" s="186"/>
    </row>
    <row r="11" spans="1:21" ht="27.6" x14ac:dyDescent="0.25">
      <c r="A11" s="57" t="s">
        <v>145</v>
      </c>
      <c r="B11" s="57" t="s">
        <v>11</v>
      </c>
      <c r="D11" s="79" t="s">
        <v>75</v>
      </c>
      <c r="E11" s="79" t="s">
        <v>74</v>
      </c>
      <c r="F11" s="80">
        <v>-224</v>
      </c>
      <c r="G11" s="80">
        <v>-220.965</v>
      </c>
      <c r="H11" s="80">
        <v>-206</v>
      </c>
      <c r="I11" s="11">
        <v>-256</v>
      </c>
      <c r="J11" s="11">
        <v>-216</v>
      </c>
      <c r="K11" s="11">
        <v>-179</v>
      </c>
      <c r="L11" s="11">
        <v>-176</v>
      </c>
      <c r="M11" s="11">
        <v>-209</v>
      </c>
      <c r="N11" s="11">
        <v>-156</v>
      </c>
      <c r="O11" s="11">
        <v>-166</v>
      </c>
      <c r="P11" s="186">
        <v>-162.518</v>
      </c>
      <c r="Q11" s="186">
        <v>-174</v>
      </c>
      <c r="R11" s="186">
        <v>-158</v>
      </c>
      <c r="S11" s="186">
        <v>-161</v>
      </c>
      <c r="T11" s="186">
        <v>-151</v>
      </c>
      <c r="U11" s="11">
        <v>-155</v>
      </c>
    </row>
    <row r="12" spans="1:21" s="31" customFormat="1" ht="27.6" x14ac:dyDescent="0.25">
      <c r="A12" s="118" t="s">
        <v>158</v>
      </c>
      <c r="B12" s="117" t="s">
        <v>177</v>
      </c>
      <c r="C12" s="116"/>
      <c r="D12" s="99" t="s">
        <v>176</v>
      </c>
      <c r="E12" s="114" t="s">
        <v>175</v>
      </c>
      <c r="F12" s="113">
        <f>F9+F11</f>
        <v>82</v>
      </c>
      <c r="G12" s="113">
        <f>G9+G11</f>
        <v>324.06200000000001</v>
      </c>
      <c r="H12" s="113">
        <f>H9+H11</f>
        <v>150</v>
      </c>
      <c r="I12" s="113">
        <f>I9+I11</f>
        <v>394</v>
      </c>
      <c r="J12" s="113">
        <f>J9+J11</f>
        <v>39</v>
      </c>
      <c r="K12" s="113">
        <f>K9+K11</f>
        <v>194</v>
      </c>
      <c r="L12" s="113">
        <f>L9+L11</f>
        <v>29</v>
      </c>
      <c r="M12" s="113">
        <v>464</v>
      </c>
      <c r="N12" s="113">
        <v>-22</v>
      </c>
      <c r="O12" s="113">
        <v>15</v>
      </c>
      <c r="P12" s="192">
        <v>-258.41550000000001</v>
      </c>
      <c r="Q12" s="192">
        <v>288</v>
      </c>
      <c r="R12" s="192">
        <v>-76</v>
      </c>
      <c r="S12" s="192">
        <v>128</v>
      </c>
      <c r="T12" s="192">
        <v>-28</v>
      </c>
      <c r="U12" s="31">
        <v>337</v>
      </c>
    </row>
    <row r="13" spans="1:21" s="31" customFormat="1" x14ac:dyDescent="0.25">
      <c r="A13" s="22" t="s">
        <v>108</v>
      </c>
      <c r="B13" s="57"/>
      <c r="C13" s="67"/>
      <c r="D13" s="89"/>
      <c r="E13" s="89"/>
      <c r="F13" s="83" t="s">
        <v>560</v>
      </c>
      <c r="G13" s="83"/>
      <c r="H13" s="83"/>
      <c r="P13" s="191"/>
      <c r="Q13" s="191"/>
      <c r="R13" s="191"/>
      <c r="S13" s="191"/>
      <c r="T13" s="191"/>
    </row>
    <row r="14" spans="1:21" s="31" customFormat="1" x14ac:dyDescent="0.25">
      <c r="A14" s="57" t="s">
        <v>145</v>
      </c>
      <c r="B14" s="57" t="s">
        <v>11</v>
      </c>
      <c r="C14" s="57"/>
      <c r="D14" s="103" t="s">
        <v>174</v>
      </c>
      <c r="E14" s="103" t="s">
        <v>67</v>
      </c>
      <c r="F14" s="90"/>
      <c r="G14" s="90"/>
      <c r="H14" s="90"/>
      <c r="I14" s="119">
        <v>-56</v>
      </c>
      <c r="J14" s="119"/>
      <c r="K14" s="119"/>
      <c r="L14" s="119">
        <v>-1243</v>
      </c>
      <c r="M14" s="119">
        <v>-37</v>
      </c>
      <c r="N14" s="119"/>
      <c r="O14" s="119"/>
      <c r="P14" s="189"/>
      <c r="Q14" s="189"/>
      <c r="R14" s="189">
        <v>0</v>
      </c>
      <c r="S14" s="189">
        <v>0</v>
      </c>
      <c r="T14" s="189">
        <v>0</v>
      </c>
    </row>
    <row r="15" spans="1:21" s="31" customFormat="1" x14ac:dyDescent="0.25">
      <c r="A15" s="22" t="s">
        <v>158</v>
      </c>
      <c r="B15" s="57" t="s">
        <v>11</v>
      </c>
      <c r="C15" s="57"/>
      <c r="D15" s="109" t="s">
        <v>64</v>
      </c>
      <c r="E15" s="55" t="s">
        <v>63</v>
      </c>
      <c r="F15" s="83">
        <f>F12+F14</f>
        <v>82</v>
      </c>
      <c r="G15" s="83">
        <f>G12+G14</f>
        <v>324.06200000000001</v>
      </c>
      <c r="H15" s="83">
        <f>H12+H14</f>
        <v>150</v>
      </c>
      <c r="I15" s="83">
        <f>I12+I14</f>
        <v>338</v>
      </c>
      <c r="J15" s="83">
        <f>J12+J14</f>
        <v>39</v>
      </c>
      <c r="K15" s="31">
        <v>195</v>
      </c>
      <c r="L15" s="31">
        <f>L12+L14</f>
        <v>-1214</v>
      </c>
      <c r="M15" s="31">
        <v>427</v>
      </c>
      <c r="N15" s="31">
        <v>-22</v>
      </c>
      <c r="O15" s="31">
        <v>15</v>
      </c>
      <c r="P15" s="184">
        <v>-258.41550000000001</v>
      </c>
      <c r="Q15" s="184">
        <v>288</v>
      </c>
      <c r="R15" s="184">
        <v>-76</v>
      </c>
      <c r="S15" s="184">
        <v>128</v>
      </c>
      <c r="T15" s="184">
        <v>-28</v>
      </c>
      <c r="U15" s="31">
        <v>337</v>
      </c>
    </row>
    <row r="16" spans="1:21" x14ac:dyDescent="0.25">
      <c r="A16" s="57" t="s">
        <v>108</v>
      </c>
      <c r="D16" s="205"/>
      <c r="E16" s="205"/>
      <c r="F16" s="80" t="s">
        <v>560</v>
      </c>
      <c r="G16" s="80"/>
      <c r="H16" s="80"/>
      <c r="P16" s="204"/>
      <c r="Q16" s="204"/>
      <c r="R16" s="204"/>
      <c r="S16" s="204"/>
      <c r="T16" s="204"/>
    </row>
    <row r="17" spans="1:21" x14ac:dyDescent="0.25">
      <c r="A17" s="57" t="s">
        <v>145</v>
      </c>
      <c r="B17" s="57" t="s">
        <v>11</v>
      </c>
      <c r="D17" s="79" t="s">
        <v>173</v>
      </c>
      <c r="E17" s="79" t="s">
        <v>172</v>
      </c>
      <c r="F17" s="80">
        <v>0</v>
      </c>
      <c r="G17" s="80">
        <v>0</v>
      </c>
      <c r="H17" s="80">
        <v>4</v>
      </c>
      <c r="I17" s="11">
        <v>4</v>
      </c>
      <c r="J17" s="11">
        <v>3</v>
      </c>
      <c r="K17" s="11">
        <v>2</v>
      </c>
      <c r="L17" s="11">
        <v>22</v>
      </c>
      <c r="M17" s="11">
        <v>-8</v>
      </c>
      <c r="N17" s="11">
        <v>5</v>
      </c>
      <c r="O17" s="11">
        <v>26</v>
      </c>
      <c r="P17" s="186">
        <v>-9.4314999999999998</v>
      </c>
      <c r="Q17" s="186">
        <v>32</v>
      </c>
      <c r="R17" s="186">
        <v>11</v>
      </c>
      <c r="S17" s="186">
        <v>94</v>
      </c>
      <c r="T17" s="186">
        <v>44</v>
      </c>
      <c r="U17" s="11">
        <v>36</v>
      </c>
    </row>
    <row r="18" spans="1:21" x14ac:dyDescent="0.25">
      <c r="A18" s="57" t="s">
        <v>145</v>
      </c>
      <c r="B18" s="57" t="s">
        <v>11</v>
      </c>
      <c r="D18" s="103" t="s">
        <v>171</v>
      </c>
      <c r="E18" s="103" t="s">
        <v>170</v>
      </c>
      <c r="F18" s="90">
        <v>-36</v>
      </c>
      <c r="G18" s="90">
        <v>-42</v>
      </c>
      <c r="H18" s="90">
        <v>-47</v>
      </c>
      <c r="I18" s="90">
        <v>-80</v>
      </c>
      <c r="J18" s="90">
        <v>-98</v>
      </c>
      <c r="K18" s="90">
        <v>-150</v>
      </c>
      <c r="L18" s="90">
        <v>-167</v>
      </c>
      <c r="M18" s="90">
        <v>-124</v>
      </c>
      <c r="N18" s="90">
        <v>-116</v>
      </c>
      <c r="O18" s="90">
        <v>-184</v>
      </c>
      <c r="P18" s="189">
        <v>-122.83010000000003</v>
      </c>
      <c r="Q18" s="189">
        <v>-155</v>
      </c>
      <c r="R18" s="189">
        <v>-152</v>
      </c>
      <c r="S18" s="189">
        <v>-194</v>
      </c>
      <c r="T18" s="189">
        <v>-131</v>
      </c>
      <c r="U18" s="11">
        <v>-135</v>
      </c>
    </row>
    <row r="19" spans="1:21" x14ac:dyDescent="0.25">
      <c r="A19" s="22" t="s">
        <v>158</v>
      </c>
      <c r="B19" s="57" t="s">
        <v>11</v>
      </c>
      <c r="D19" s="89" t="s">
        <v>169</v>
      </c>
      <c r="E19" s="89" t="s">
        <v>59</v>
      </c>
      <c r="F19" s="83">
        <f>SUM(F17:F18)</f>
        <v>-36</v>
      </c>
      <c r="G19" s="83">
        <f>SUM(G17:G18)</f>
        <v>-42</v>
      </c>
      <c r="H19" s="83">
        <f>SUM(H17:H18)</f>
        <v>-43</v>
      </c>
      <c r="I19" s="83">
        <f>SUM(I17:I18)</f>
        <v>-76</v>
      </c>
      <c r="J19" s="83">
        <f>SUM(J17:J18)</f>
        <v>-95</v>
      </c>
      <c r="K19" s="83">
        <f>SUM(K17:K18)</f>
        <v>-148</v>
      </c>
      <c r="L19" s="83">
        <f>SUM(L17:L18)</f>
        <v>-145</v>
      </c>
      <c r="M19" s="83">
        <v>-132</v>
      </c>
      <c r="N19" s="83">
        <v>-111</v>
      </c>
      <c r="O19" s="83">
        <v>-158</v>
      </c>
      <c r="P19" s="191">
        <v>-132.26160000000004</v>
      </c>
      <c r="Q19" s="191">
        <v>-123</v>
      </c>
      <c r="R19" s="191">
        <v>-141</v>
      </c>
      <c r="S19" s="191">
        <v>-101</v>
      </c>
      <c r="T19" s="191">
        <v>-87</v>
      </c>
      <c r="U19" s="11">
        <v>-99</v>
      </c>
    </row>
    <row r="20" spans="1:21" s="31" customFormat="1" x14ac:dyDescent="0.25">
      <c r="A20" s="57" t="s">
        <v>108</v>
      </c>
      <c r="B20" s="57"/>
      <c r="C20" s="56"/>
      <c r="D20" s="88"/>
      <c r="E20" s="88"/>
      <c r="F20" s="203" t="s">
        <v>560</v>
      </c>
      <c r="G20" s="203"/>
      <c r="H20" s="203"/>
      <c r="P20" s="190"/>
      <c r="Q20" s="190"/>
      <c r="R20" s="190"/>
      <c r="S20" s="190"/>
      <c r="T20" s="190"/>
    </row>
    <row r="21" spans="1:21" x14ac:dyDescent="0.25">
      <c r="A21" s="57" t="s">
        <v>145</v>
      </c>
      <c r="B21" s="57" t="s">
        <v>11</v>
      </c>
      <c r="C21" s="67"/>
      <c r="D21" s="79" t="s">
        <v>58</v>
      </c>
      <c r="E21" s="79" t="s">
        <v>57</v>
      </c>
      <c r="F21" s="80">
        <f>F19+F15</f>
        <v>46</v>
      </c>
      <c r="G21" s="80">
        <f>G19+G15</f>
        <v>282.06200000000001</v>
      </c>
      <c r="H21" s="80">
        <f>H19+H15</f>
        <v>107</v>
      </c>
      <c r="I21" s="80">
        <f>I19+I15-1</f>
        <v>261</v>
      </c>
      <c r="J21" s="80">
        <f>J19+J15</f>
        <v>-56</v>
      </c>
      <c r="K21" s="80">
        <f>K15+K19</f>
        <v>47</v>
      </c>
      <c r="L21" s="80">
        <v>-1358</v>
      </c>
      <c r="M21" s="80">
        <v>294</v>
      </c>
      <c r="N21" s="80">
        <v>-133</v>
      </c>
      <c r="O21" s="80">
        <v>-143</v>
      </c>
      <c r="P21" s="186">
        <v>-390.6771</v>
      </c>
      <c r="Q21" s="186">
        <v>166</v>
      </c>
      <c r="R21" s="186">
        <v>-216</v>
      </c>
      <c r="S21" s="186">
        <v>28</v>
      </c>
      <c r="T21" s="186">
        <v>-116</v>
      </c>
      <c r="U21" s="11">
        <v>238</v>
      </c>
    </row>
    <row r="22" spans="1:21" x14ac:dyDescent="0.25">
      <c r="A22" s="57" t="s">
        <v>145</v>
      </c>
      <c r="B22" s="57" t="s">
        <v>11</v>
      </c>
      <c r="D22" s="103" t="s">
        <v>168</v>
      </c>
      <c r="E22" s="103" t="s">
        <v>167</v>
      </c>
      <c r="F22" s="90">
        <v>-17</v>
      </c>
      <c r="G22" s="90">
        <v>-84</v>
      </c>
      <c r="H22" s="90">
        <v>-39</v>
      </c>
      <c r="I22" s="90">
        <v>-51</v>
      </c>
      <c r="J22" s="90">
        <v>17</v>
      </c>
      <c r="K22" s="90">
        <v>-10</v>
      </c>
      <c r="L22" s="90">
        <v>-20</v>
      </c>
      <c r="M22" s="90">
        <v>-5</v>
      </c>
      <c r="N22" s="90">
        <v>-2</v>
      </c>
      <c r="O22" s="90">
        <v>-5</v>
      </c>
      <c r="P22" s="189">
        <v>-3.6689000000000007</v>
      </c>
      <c r="Q22" s="189">
        <v>-7</v>
      </c>
      <c r="R22" s="189">
        <v>-8</v>
      </c>
      <c r="S22" s="189">
        <v>-4</v>
      </c>
      <c r="T22" s="189">
        <v>-1</v>
      </c>
      <c r="U22" s="11">
        <v>-9</v>
      </c>
    </row>
    <row r="23" spans="1:21" s="31" customFormat="1" x14ac:dyDescent="0.25">
      <c r="A23" s="22" t="s">
        <v>151</v>
      </c>
      <c r="B23" s="22" t="s">
        <v>11</v>
      </c>
      <c r="C23" s="67"/>
      <c r="D23" s="89" t="s">
        <v>166</v>
      </c>
      <c r="E23" s="88" t="s">
        <v>165</v>
      </c>
      <c r="F23" s="83">
        <f>F21+F22</f>
        <v>29</v>
      </c>
      <c r="G23" s="83">
        <f>G21+G22</f>
        <v>198.06200000000001</v>
      </c>
      <c r="H23" s="83">
        <f>H21+H22</f>
        <v>68</v>
      </c>
      <c r="I23" s="83">
        <f>I21+I22+1</f>
        <v>211</v>
      </c>
      <c r="J23" s="83">
        <f>J21+J22</f>
        <v>-39</v>
      </c>
      <c r="K23" s="83">
        <f>SUM(K21:K22)</f>
        <v>37</v>
      </c>
      <c r="L23" s="83">
        <f>SUM(L21:L22)</f>
        <v>-1378</v>
      </c>
      <c r="M23" s="83">
        <v>289</v>
      </c>
      <c r="N23" s="83">
        <v>-135</v>
      </c>
      <c r="O23" s="83">
        <v>-148</v>
      </c>
      <c r="P23" s="184">
        <v>-394.346</v>
      </c>
      <c r="Q23" s="184">
        <v>159</v>
      </c>
      <c r="R23" s="184">
        <v>-225</v>
      </c>
      <c r="S23" s="184">
        <v>24</v>
      </c>
      <c r="T23" s="184">
        <v>-117</v>
      </c>
      <c r="U23" s="31">
        <v>229</v>
      </c>
    </row>
    <row r="24" spans="1:21" ht="14.4" x14ac:dyDescent="0.3">
      <c r="A24" s="57" t="s">
        <v>108</v>
      </c>
      <c r="D24" s="97"/>
      <c r="E24" s="97"/>
      <c r="F24" s="80"/>
      <c r="G24" s="80"/>
      <c r="H24" s="80"/>
      <c r="P24" s="188"/>
      <c r="Q24" s="188"/>
      <c r="R24" s="188"/>
      <c r="S24" s="188"/>
      <c r="T24" s="188"/>
    </row>
    <row r="25" spans="1:21" s="31" customFormat="1" x14ac:dyDescent="0.25">
      <c r="A25" s="57" t="s">
        <v>145</v>
      </c>
      <c r="B25" s="57"/>
      <c r="C25" s="56"/>
      <c r="D25" s="79" t="s">
        <v>562</v>
      </c>
      <c r="E25" s="79" t="s">
        <v>561</v>
      </c>
      <c r="F25" s="83" t="s">
        <v>560</v>
      </c>
      <c r="G25" s="83"/>
      <c r="H25" s="83"/>
      <c r="I25" s="83"/>
      <c r="J25" s="83"/>
      <c r="K25" s="83"/>
      <c r="L25" s="83"/>
      <c r="M25" s="83"/>
      <c r="N25" s="83"/>
      <c r="O25" s="83"/>
      <c r="P25" s="186"/>
      <c r="Q25" s="186"/>
      <c r="R25" s="186"/>
      <c r="S25" s="186"/>
      <c r="T25" s="186"/>
    </row>
    <row r="26" spans="1:21" ht="27.6" x14ac:dyDescent="0.25">
      <c r="A26" s="22" t="s">
        <v>145</v>
      </c>
      <c r="B26" s="57" t="s">
        <v>11</v>
      </c>
      <c r="D26" s="99" t="s">
        <v>559</v>
      </c>
      <c r="E26" s="99" t="s">
        <v>558</v>
      </c>
      <c r="F26" s="113">
        <v>48</v>
      </c>
      <c r="G26" s="113">
        <v>17</v>
      </c>
      <c r="H26" s="113">
        <v>22</v>
      </c>
      <c r="I26" s="113">
        <v>-895</v>
      </c>
      <c r="J26" s="113">
        <v>-2</v>
      </c>
      <c r="K26" s="113">
        <v>-854</v>
      </c>
      <c r="L26" s="113">
        <v>557</v>
      </c>
      <c r="M26" s="113">
        <v>52</v>
      </c>
      <c r="N26" s="113"/>
      <c r="O26" s="113"/>
      <c r="P26" s="192"/>
      <c r="Q26" s="192"/>
      <c r="R26" s="192"/>
      <c r="S26" s="192"/>
      <c r="T26" s="192"/>
    </row>
    <row r="27" spans="1:21" x14ac:dyDescent="0.25">
      <c r="A27" s="57" t="s">
        <v>108</v>
      </c>
      <c r="D27" s="89"/>
      <c r="E27" s="89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191"/>
      <c r="Q27" s="191"/>
      <c r="R27" s="191"/>
      <c r="S27" s="191"/>
      <c r="T27" s="191"/>
    </row>
    <row r="28" spans="1:21" ht="27.6" x14ac:dyDescent="0.25">
      <c r="A28" s="57" t="s">
        <v>145</v>
      </c>
      <c r="D28" s="79" t="s">
        <v>557</v>
      </c>
      <c r="E28" s="79" t="s">
        <v>556</v>
      </c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202"/>
      <c r="Q28" s="202"/>
      <c r="R28" s="202"/>
      <c r="S28" s="202"/>
      <c r="T28" s="202"/>
    </row>
    <row r="29" spans="1:21" ht="41.4" x14ac:dyDescent="0.25">
      <c r="A29" s="22" t="s">
        <v>145</v>
      </c>
      <c r="B29" s="57" t="s">
        <v>11</v>
      </c>
      <c r="D29" s="99" t="s">
        <v>555</v>
      </c>
      <c r="E29" s="99" t="s">
        <v>554</v>
      </c>
      <c r="F29" s="113">
        <f>F23+F26</f>
        <v>77</v>
      </c>
      <c r="G29" s="113">
        <v>215</v>
      </c>
      <c r="H29" s="113">
        <v>90</v>
      </c>
      <c r="I29" s="113">
        <f>I23+I26-1</f>
        <v>-685</v>
      </c>
      <c r="J29" s="113">
        <f>J23+J26</f>
        <v>-41</v>
      </c>
      <c r="K29" s="113">
        <f>K23+K26</f>
        <v>-817</v>
      </c>
      <c r="L29" s="113">
        <f>L23+L26</f>
        <v>-821</v>
      </c>
      <c r="M29" s="113">
        <v>341</v>
      </c>
      <c r="N29" s="113">
        <v>-135</v>
      </c>
      <c r="O29" s="113">
        <v>-148</v>
      </c>
      <c r="P29" s="184">
        <v>-394.34600000000006</v>
      </c>
      <c r="Q29" s="184">
        <v>159</v>
      </c>
      <c r="R29" s="184">
        <v>-225</v>
      </c>
      <c r="S29" s="184">
        <v>24</v>
      </c>
      <c r="T29" s="184">
        <f>T23</f>
        <v>-117</v>
      </c>
      <c r="U29" s="11">
        <v>229</v>
      </c>
    </row>
    <row r="30" spans="1:21" x14ac:dyDescent="0.25">
      <c r="A30" s="57" t="s">
        <v>108</v>
      </c>
      <c r="D30" s="79"/>
      <c r="E30" s="79"/>
      <c r="F30" s="95"/>
      <c r="G30" s="95"/>
      <c r="H30" s="80"/>
      <c r="I30" s="80"/>
      <c r="J30" s="80"/>
      <c r="K30" s="80"/>
      <c r="L30" s="80"/>
      <c r="M30" s="80"/>
      <c r="N30" s="80"/>
      <c r="O30" s="80"/>
      <c r="P30" s="186"/>
      <c r="Q30" s="186"/>
      <c r="R30" s="186"/>
      <c r="S30" s="186"/>
      <c r="T30" s="186"/>
    </row>
    <row r="31" spans="1:21" ht="14.4" x14ac:dyDescent="0.3">
      <c r="A31" s="57" t="s">
        <v>108</v>
      </c>
      <c r="D31" s="97"/>
      <c r="E31" s="97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188"/>
      <c r="Q31" s="188"/>
      <c r="R31" s="188"/>
      <c r="S31" s="188"/>
      <c r="T31" s="188"/>
    </row>
    <row r="32" spans="1:21" ht="27.6" x14ac:dyDescent="0.25">
      <c r="A32" s="57" t="s">
        <v>145</v>
      </c>
      <c r="B32" s="57" t="s">
        <v>11</v>
      </c>
      <c r="D32" s="79" t="s">
        <v>155</v>
      </c>
      <c r="E32" s="79" t="s">
        <v>154</v>
      </c>
      <c r="F32" s="95">
        <f>F23+F26</f>
        <v>77</v>
      </c>
      <c r="G32" s="95">
        <f>G23+G26</f>
        <v>215.06200000000001</v>
      </c>
      <c r="H32" s="95">
        <f>H23+H26</f>
        <v>90</v>
      </c>
      <c r="I32" s="95">
        <f>I23+I26</f>
        <v>-684</v>
      </c>
      <c r="J32" s="95">
        <f>J23+J26</f>
        <v>-41</v>
      </c>
      <c r="K32" s="95">
        <f>K29</f>
        <v>-817</v>
      </c>
      <c r="L32" s="95">
        <v>-821</v>
      </c>
      <c r="M32" s="95">
        <v>341</v>
      </c>
      <c r="N32" s="95">
        <v>-135</v>
      </c>
      <c r="O32" s="95">
        <v>-148</v>
      </c>
      <c r="P32" s="186">
        <v>-394.34600000000006</v>
      </c>
      <c r="Q32" s="186">
        <v>159</v>
      </c>
      <c r="R32" s="186">
        <v>-225</v>
      </c>
      <c r="S32" s="186">
        <v>24</v>
      </c>
      <c r="T32" s="186">
        <f>T29</f>
        <v>-117</v>
      </c>
      <c r="U32" s="11">
        <v>229</v>
      </c>
    </row>
    <row r="33" spans="1:174" ht="28.2" x14ac:dyDescent="0.3">
      <c r="A33" s="57" t="s">
        <v>145</v>
      </c>
      <c r="B33" s="57" t="s">
        <v>11</v>
      </c>
      <c r="D33" s="103" t="s">
        <v>153</v>
      </c>
      <c r="E33" s="103" t="s">
        <v>152</v>
      </c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185"/>
      <c r="Q33" s="185"/>
      <c r="R33" s="185"/>
      <c r="S33" s="185"/>
      <c r="T33" s="185"/>
    </row>
    <row r="34" spans="1:174" x14ac:dyDescent="0.25">
      <c r="A34" s="22" t="s">
        <v>151</v>
      </c>
      <c r="B34" s="22" t="s">
        <v>11</v>
      </c>
      <c r="D34" s="89" t="s">
        <v>150</v>
      </c>
      <c r="E34" s="88" t="s">
        <v>149</v>
      </c>
      <c r="F34" s="83">
        <f>F32</f>
        <v>77</v>
      </c>
      <c r="G34" s="83">
        <f>G32</f>
        <v>215.06200000000001</v>
      </c>
      <c r="H34" s="83">
        <f>H32</f>
        <v>90</v>
      </c>
      <c r="I34" s="83">
        <f>I32</f>
        <v>-684</v>
      </c>
      <c r="J34" s="83">
        <f>J32</f>
        <v>-41</v>
      </c>
      <c r="K34" s="83">
        <f>SUM(K32:K33)</f>
        <v>-817</v>
      </c>
      <c r="L34" s="83">
        <f>SUM(L32:L33)</f>
        <v>-821</v>
      </c>
      <c r="M34" s="83">
        <v>341</v>
      </c>
      <c r="N34" s="83">
        <v>-135</v>
      </c>
      <c r="O34" s="83">
        <v>-148</v>
      </c>
      <c r="P34" s="184">
        <v>-394.34600000000006</v>
      </c>
      <c r="Q34" s="184">
        <v>159</v>
      </c>
      <c r="R34" s="184">
        <v>-225</v>
      </c>
      <c r="S34" s="184">
        <v>24</v>
      </c>
      <c r="T34" s="184">
        <f>T32</f>
        <v>-117</v>
      </c>
      <c r="U34" s="11">
        <v>229</v>
      </c>
    </row>
    <row r="35" spans="1:174" x14ac:dyDescent="0.25">
      <c r="A35" s="57" t="s">
        <v>108</v>
      </c>
      <c r="D35" s="89"/>
      <c r="E35" s="183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182"/>
      <c r="Q35" s="182"/>
      <c r="R35" s="182"/>
      <c r="S35" s="182"/>
      <c r="T35" s="182"/>
    </row>
    <row r="36" spans="1:174" ht="41.4" x14ac:dyDescent="0.25">
      <c r="A36" s="57" t="s">
        <v>145</v>
      </c>
      <c r="B36" s="57" t="s">
        <v>11</v>
      </c>
      <c r="C36" s="56" t="s">
        <v>553</v>
      </c>
      <c r="D36" s="79" t="s">
        <v>552</v>
      </c>
      <c r="E36" s="79" t="s">
        <v>551</v>
      </c>
      <c r="F36" s="78">
        <v>0.27</v>
      </c>
      <c r="G36" s="78">
        <v>1.85</v>
      </c>
      <c r="H36" s="78">
        <v>0.63</v>
      </c>
      <c r="I36" s="11">
        <v>1.96</v>
      </c>
      <c r="J36" s="78">
        <v>-0.36</v>
      </c>
      <c r="K36" s="11">
        <v>0.34</v>
      </c>
      <c r="L36" s="78">
        <v>-12.85</v>
      </c>
      <c r="M36" s="78">
        <v>2.7</v>
      </c>
      <c r="N36" s="78">
        <v>-0.87</v>
      </c>
      <c r="O36" s="78">
        <v>-0.46</v>
      </c>
      <c r="P36" s="181">
        <v>-1.226309301056284</v>
      </c>
      <c r="Q36" s="181">
        <v>0.49</v>
      </c>
      <c r="R36" s="181">
        <v>-0.7</v>
      </c>
      <c r="S36" s="181">
        <v>7.0000000000000007E-2</v>
      </c>
      <c r="T36" s="181">
        <v>-0.36</v>
      </c>
      <c r="U36" s="11">
        <v>0.71</v>
      </c>
    </row>
    <row r="37" spans="1:174" ht="27.6" x14ac:dyDescent="0.25">
      <c r="A37" s="57" t="s">
        <v>145</v>
      </c>
      <c r="B37" s="57" t="s">
        <v>11</v>
      </c>
      <c r="D37" s="76" t="s">
        <v>542</v>
      </c>
      <c r="E37" s="76" t="s">
        <v>541</v>
      </c>
      <c r="F37" s="80">
        <v>107190467</v>
      </c>
      <c r="G37" s="80">
        <v>107190467</v>
      </c>
      <c r="H37" s="80">
        <v>107190467</v>
      </c>
      <c r="I37" s="80">
        <v>107190467</v>
      </c>
      <c r="J37" s="80">
        <v>107190467</v>
      </c>
      <c r="K37" s="80">
        <v>107190467</v>
      </c>
      <c r="L37" s="80">
        <v>107190467</v>
      </c>
      <c r="M37" s="80">
        <v>107190467</v>
      </c>
      <c r="N37" s="80">
        <v>154830675</v>
      </c>
      <c r="O37" s="80">
        <v>321571401</v>
      </c>
      <c r="P37" s="80">
        <v>321571401</v>
      </c>
      <c r="Q37" s="80">
        <v>321571401</v>
      </c>
      <c r="R37" s="80">
        <v>321571401</v>
      </c>
      <c r="S37" s="80">
        <v>321571401</v>
      </c>
      <c r="T37" s="80">
        <f>'Income_statement_segment-Q'!L28</f>
        <v>321582323</v>
      </c>
      <c r="U37" s="180">
        <v>321587323</v>
      </c>
      <c r="FR37" s="80"/>
    </row>
    <row r="38" spans="1:174" x14ac:dyDescent="0.25">
      <c r="A38" s="57" t="s">
        <v>108</v>
      </c>
    </row>
    <row r="39" spans="1:174" ht="41.4" x14ac:dyDescent="0.25">
      <c r="A39" s="57" t="s">
        <v>142</v>
      </c>
      <c r="D39" s="76" t="s">
        <v>141</v>
      </c>
      <c r="E39" s="76" t="s">
        <v>140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74" ht="18.75" customHeight="1" x14ac:dyDescent="0.25"/>
    <row r="42" spans="1:174" x14ac:dyDescent="0.25">
      <c r="D42" s="1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&amp;L&amp;Z&amp;F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330F-CB29-43E8-9634-33F09636D725}">
  <dimension ref="A1:J171"/>
  <sheetViews>
    <sheetView workbookViewId="0">
      <selection activeCell="P27" sqref="P27"/>
    </sheetView>
  </sheetViews>
  <sheetFormatPr defaultColWidth="9.109375" defaultRowHeight="13.8" outlineLevelCol="1" x14ac:dyDescent="0.25"/>
  <cols>
    <col min="1" max="1" width="12" style="5" customWidth="1" outlineLevel="1"/>
    <col min="2" max="3" width="7.33203125" style="4" customWidth="1" outlineLevel="1"/>
    <col min="4" max="4" width="64.5546875" style="1" customWidth="1" outlineLevel="1"/>
    <col min="5" max="5" width="50.109375" style="1" customWidth="1"/>
    <col min="6" max="6" width="9.109375" style="153" customWidth="1"/>
    <col min="7" max="8" width="9.109375" style="1"/>
    <col min="9" max="10" width="9.109375" style="1" customWidth="1"/>
    <col min="11" max="16384" width="9.109375" style="1"/>
  </cols>
  <sheetData>
    <row r="1" spans="1:8" s="11" customFormat="1" x14ac:dyDescent="0.25">
      <c r="A1" s="176">
        <v>44594</v>
      </c>
      <c r="B1" s="12" t="s">
        <v>139</v>
      </c>
      <c r="C1" s="69"/>
      <c r="D1" s="74" t="s">
        <v>138</v>
      </c>
      <c r="E1" s="74" t="s">
        <v>138</v>
      </c>
    </row>
    <row r="2" spans="1:8" s="11" customFormat="1" x14ac:dyDescent="0.25">
      <c r="A2" s="70"/>
      <c r="B2" s="12" t="s">
        <v>137</v>
      </c>
      <c r="C2" s="69"/>
      <c r="D2" s="72">
        <f>A1</f>
        <v>44594</v>
      </c>
      <c r="E2" s="71">
        <f>A1</f>
        <v>44594</v>
      </c>
    </row>
    <row r="3" spans="1:8" s="11" customFormat="1" x14ac:dyDescent="0.25">
      <c r="A3" s="70"/>
      <c r="B3" s="12" t="s">
        <v>136</v>
      </c>
      <c r="C3" s="69" t="s">
        <v>135</v>
      </c>
      <c r="D3" s="68" t="s">
        <v>134</v>
      </c>
      <c r="E3" s="68" t="s">
        <v>133</v>
      </c>
    </row>
    <row r="4" spans="1:8" s="11" customFormat="1" x14ac:dyDescent="0.25">
      <c r="A4" s="12" t="s">
        <v>132</v>
      </c>
      <c r="B4" s="12" t="s">
        <v>131</v>
      </c>
      <c r="C4" s="170"/>
      <c r="D4" s="169" t="s">
        <v>418</v>
      </c>
      <c r="E4" s="169" t="s">
        <v>417</v>
      </c>
    </row>
    <row r="5" spans="1:8" s="11" customFormat="1" x14ac:dyDescent="0.25">
      <c r="A5" s="12"/>
      <c r="B5" s="12" t="s">
        <v>128</v>
      </c>
      <c r="C5" s="56" t="s">
        <v>10</v>
      </c>
      <c r="D5" s="64"/>
      <c r="E5" s="64"/>
    </row>
    <row r="6" spans="1:8" s="11" customFormat="1" x14ac:dyDescent="0.25">
      <c r="A6" s="57" t="s">
        <v>33</v>
      </c>
      <c r="B6" s="168" t="s">
        <v>127</v>
      </c>
      <c r="C6" s="167"/>
      <c r="D6" s="61" t="s">
        <v>126</v>
      </c>
      <c r="E6" s="61" t="s">
        <v>125</v>
      </c>
      <c r="F6" s="58">
        <v>2021</v>
      </c>
      <c r="G6" s="52"/>
    </row>
    <row r="7" spans="1:8" s="11" customFormat="1" x14ac:dyDescent="0.25">
      <c r="A7" s="57" t="s">
        <v>108</v>
      </c>
      <c r="B7" s="12"/>
      <c r="C7" s="69"/>
      <c r="D7" s="55"/>
      <c r="E7" s="55"/>
      <c r="F7" s="52"/>
      <c r="G7" s="52"/>
    </row>
    <row r="8" spans="1:8" x14ac:dyDescent="0.25">
      <c r="A8" s="32" t="s">
        <v>89</v>
      </c>
      <c r="D8" s="31" t="s">
        <v>107</v>
      </c>
      <c r="E8" s="31" t="s">
        <v>106</v>
      </c>
      <c r="F8" s="1"/>
    </row>
    <row r="9" spans="1:8" x14ac:dyDescent="0.25">
      <c r="A9" s="5" t="s">
        <v>12</v>
      </c>
      <c r="B9" s="12" t="s">
        <v>11</v>
      </c>
      <c r="C9" s="12" t="s">
        <v>126</v>
      </c>
      <c r="D9" s="11" t="s">
        <v>183</v>
      </c>
      <c r="E9" s="11" t="s">
        <v>182</v>
      </c>
      <c r="F9" s="51">
        <v>7276</v>
      </c>
      <c r="G9" s="51"/>
    </row>
    <row r="10" spans="1:8" x14ac:dyDescent="0.25">
      <c r="A10" s="5" t="s">
        <v>12</v>
      </c>
      <c r="B10" s="12" t="s">
        <v>11</v>
      </c>
      <c r="C10" s="12" t="s">
        <v>126</v>
      </c>
      <c r="D10" s="11" t="s">
        <v>64</v>
      </c>
      <c r="E10" s="11" t="s">
        <v>483</v>
      </c>
      <c r="F10" s="51">
        <v>914</v>
      </c>
      <c r="G10" s="51"/>
    </row>
    <row r="11" spans="1:8" x14ac:dyDescent="0.25">
      <c r="A11" s="5" t="s">
        <v>12</v>
      </c>
      <c r="B11" s="174" t="s">
        <v>102</v>
      </c>
      <c r="C11" s="12" t="s">
        <v>18</v>
      </c>
      <c r="D11" s="11" t="s">
        <v>62</v>
      </c>
      <c r="E11" s="11" t="s">
        <v>516</v>
      </c>
      <c r="F11" s="6">
        <v>12.6</v>
      </c>
      <c r="G11" s="6"/>
    </row>
    <row r="12" spans="1:8" x14ac:dyDescent="0.25">
      <c r="A12" s="5" t="s">
        <v>12</v>
      </c>
      <c r="B12" s="12" t="s">
        <v>11</v>
      </c>
      <c r="C12" s="12" t="s">
        <v>126</v>
      </c>
      <c r="D12" s="11" t="s">
        <v>480</v>
      </c>
      <c r="E12" s="11" t="s">
        <v>94</v>
      </c>
      <c r="F12" s="51">
        <v>4393</v>
      </c>
      <c r="G12" s="51"/>
    </row>
    <row r="13" spans="1:8" x14ac:dyDescent="0.25">
      <c r="A13" s="5" t="s">
        <v>12</v>
      </c>
      <c r="B13" s="12" t="s">
        <v>11</v>
      </c>
      <c r="C13" s="12" t="s">
        <v>18</v>
      </c>
      <c r="D13" s="11" t="s">
        <v>515</v>
      </c>
      <c r="E13" s="11" t="s">
        <v>514</v>
      </c>
      <c r="F13" s="35">
        <v>21</v>
      </c>
      <c r="G13" s="35"/>
      <c r="H13" s="45"/>
    </row>
    <row r="14" spans="1:8" s="45" customFormat="1" x14ac:dyDescent="0.25">
      <c r="A14" s="5" t="s">
        <v>12</v>
      </c>
      <c r="B14" s="12" t="s">
        <v>11</v>
      </c>
      <c r="C14" s="12" t="s">
        <v>15</v>
      </c>
      <c r="D14" s="11" t="s">
        <v>513</v>
      </c>
      <c r="E14" s="11" t="s">
        <v>50</v>
      </c>
      <c r="F14" s="162">
        <v>911</v>
      </c>
      <c r="G14" s="162"/>
      <c r="H14" s="1"/>
    </row>
    <row r="15" spans="1:8" x14ac:dyDescent="0.25">
      <c r="A15" s="5" t="s">
        <v>12</v>
      </c>
      <c r="B15" s="12" t="s">
        <v>11</v>
      </c>
      <c r="C15" s="12" t="s">
        <v>15</v>
      </c>
      <c r="D15" s="11" t="s">
        <v>479</v>
      </c>
      <c r="E15" s="11" t="s">
        <v>512</v>
      </c>
      <c r="F15" s="51">
        <v>9700</v>
      </c>
      <c r="G15" s="51"/>
    </row>
    <row r="16" spans="1:8" x14ac:dyDescent="0.25">
      <c r="A16" s="5" t="s">
        <v>12</v>
      </c>
      <c r="B16" s="12" t="s">
        <v>11</v>
      </c>
      <c r="C16" s="12" t="s">
        <v>15</v>
      </c>
      <c r="D16" s="11" t="s">
        <v>45</v>
      </c>
      <c r="E16" s="11" t="s">
        <v>478</v>
      </c>
      <c r="F16" s="51">
        <v>4500</v>
      </c>
      <c r="G16" s="51"/>
    </row>
    <row r="17" spans="1:8" x14ac:dyDescent="0.25">
      <c r="A17" s="5" t="s">
        <v>12</v>
      </c>
      <c r="B17" s="12" t="s">
        <v>11</v>
      </c>
      <c r="C17" s="12" t="s">
        <v>15</v>
      </c>
      <c r="D17" s="11" t="s">
        <v>477</v>
      </c>
      <c r="E17" s="11" t="s">
        <v>476</v>
      </c>
      <c r="F17" s="51">
        <v>1263</v>
      </c>
      <c r="G17" s="51"/>
      <c r="H17" s="13"/>
    </row>
    <row r="18" spans="1:8" s="13" customFormat="1" ht="15" customHeight="1" x14ac:dyDescent="0.25">
      <c r="A18" s="5" t="s">
        <v>12</v>
      </c>
      <c r="B18" s="12" t="s">
        <v>11</v>
      </c>
      <c r="C18" s="12" t="s">
        <v>126</v>
      </c>
      <c r="D18" s="11" t="s">
        <v>511</v>
      </c>
      <c r="E18" s="11" t="s">
        <v>510</v>
      </c>
      <c r="F18" s="166">
        <v>5770</v>
      </c>
      <c r="G18" s="166"/>
      <c r="H18" s="1"/>
    </row>
    <row r="19" spans="1:8" x14ac:dyDescent="0.25">
      <c r="A19" s="5" t="s">
        <v>12</v>
      </c>
      <c r="B19" s="12" t="s">
        <v>11</v>
      </c>
      <c r="C19" s="12" t="s">
        <v>15</v>
      </c>
      <c r="D19" s="11" t="s">
        <v>475</v>
      </c>
      <c r="E19" s="11" t="s">
        <v>474</v>
      </c>
      <c r="F19" s="51">
        <v>1344</v>
      </c>
      <c r="G19" s="51"/>
    </row>
    <row r="20" spans="1:8" x14ac:dyDescent="0.25">
      <c r="A20" s="5" t="s">
        <v>12</v>
      </c>
      <c r="B20" s="12" t="s">
        <v>11</v>
      </c>
      <c r="C20" s="12" t="s">
        <v>15</v>
      </c>
      <c r="D20" s="11" t="s">
        <v>471</v>
      </c>
      <c r="E20" s="11" t="s">
        <v>509</v>
      </c>
      <c r="F20" s="51">
        <v>2521</v>
      </c>
      <c r="G20" s="51"/>
    </row>
    <row r="21" spans="1:8" x14ac:dyDescent="0.25">
      <c r="A21" s="5" t="s">
        <v>12</v>
      </c>
      <c r="B21" s="12" t="s">
        <v>11</v>
      </c>
      <c r="C21" s="12" t="s">
        <v>18</v>
      </c>
      <c r="D21" s="11" t="s">
        <v>404</v>
      </c>
      <c r="E21" s="11" t="s">
        <v>508</v>
      </c>
      <c r="F21" s="28">
        <v>57</v>
      </c>
      <c r="G21" s="28"/>
    </row>
    <row r="22" spans="1:8" x14ac:dyDescent="0.25">
      <c r="A22" s="5" t="s">
        <v>12</v>
      </c>
      <c r="B22" s="12" t="s">
        <v>11</v>
      </c>
      <c r="C22" s="12" t="s">
        <v>15</v>
      </c>
      <c r="D22" s="11" t="s">
        <v>473</v>
      </c>
      <c r="E22" s="11" t="s">
        <v>507</v>
      </c>
      <c r="F22" s="51">
        <v>1449</v>
      </c>
      <c r="G22" s="51"/>
    </row>
    <row r="23" spans="1:8" x14ac:dyDescent="0.25">
      <c r="A23" s="5" t="s">
        <v>12</v>
      </c>
      <c r="B23" s="12" t="s">
        <v>11</v>
      </c>
      <c r="C23" s="12" t="s">
        <v>15</v>
      </c>
      <c r="D23" s="11" t="s">
        <v>469</v>
      </c>
      <c r="E23" s="11" t="s">
        <v>468</v>
      </c>
      <c r="F23" s="51">
        <v>146</v>
      </c>
      <c r="G23" s="51"/>
      <c r="H23" s="13"/>
    </row>
    <row r="24" spans="1:8" s="13" customFormat="1" x14ac:dyDescent="0.25">
      <c r="A24" s="5" t="s">
        <v>12</v>
      </c>
      <c r="B24" s="12" t="s">
        <v>11</v>
      </c>
      <c r="C24" s="12" t="s">
        <v>126</v>
      </c>
      <c r="D24" s="11" t="s">
        <v>506</v>
      </c>
      <c r="E24" s="11" t="s">
        <v>505</v>
      </c>
      <c r="F24" s="166">
        <v>474</v>
      </c>
      <c r="G24" s="166"/>
      <c r="H24" s="1"/>
    </row>
    <row r="25" spans="1:8" x14ac:dyDescent="0.25">
      <c r="A25" s="5" t="s">
        <v>12</v>
      </c>
      <c r="B25" s="12" t="s">
        <v>11</v>
      </c>
      <c r="C25" s="12" t="s">
        <v>15</v>
      </c>
      <c r="D25" s="11" t="s">
        <v>467</v>
      </c>
      <c r="E25" s="11" t="s">
        <v>466</v>
      </c>
      <c r="F25" s="51">
        <v>146</v>
      </c>
      <c r="G25" s="51"/>
    </row>
    <row r="26" spans="1:8" x14ac:dyDescent="0.25">
      <c r="A26" s="5" t="s">
        <v>12</v>
      </c>
      <c r="B26" s="12" t="s">
        <v>11</v>
      </c>
      <c r="C26" s="12" t="s">
        <v>15</v>
      </c>
      <c r="D26" s="11" t="s">
        <v>463</v>
      </c>
      <c r="E26" s="11" t="s">
        <v>504</v>
      </c>
      <c r="F26" s="51">
        <v>1228</v>
      </c>
      <c r="G26" s="51"/>
    </row>
    <row r="27" spans="1:8" x14ac:dyDescent="0.25">
      <c r="A27" s="5" t="s">
        <v>12</v>
      </c>
      <c r="B27" s="12" t="s">
        <v>11</v>
      </c>
      <c r="C27" s="12" t="s">
        <v>18</v>
      </c>
      <c r="D27" s="11" t="s">
        <v>392</v>
      </c>
      <c r="E27" s="11" t="s">
        <v>503</v>
      </c>
      <c r="F27" s="51">
        <v>100</v>
      </c>
      <c r="G27" s="51"/>
    </row>
    <row r="28" spans="1:8" x14ac:dyDescent="0.25">
      <c r="A28" s="5" t="s">
        <v>12</v>
      </c>
      <c r="B28" s="12" t="s">
        <v>11</v>
      </c>
      <c r="C28" s="12" t="s">
        <v>15</v>
      </c>
      <c r="D28" s="11" t="s">
        <v>465</v>
      </c>
      <c r="E28" s="11" t="s">
        <v>502</v>
      </c>
      <c r="F28" s="51">
        <v>364</v>
      </c>
      <c r="G28" s="51"/>
    </row>
    <row r="29" spans="1:8" x14ac:dyDescent="0.25">
      <c r="A29" s="5" t="s">
        <v>7</v>
      </c>
      <c r="B29" s="12"/>
      <c r="C29" s="12"/>
      <c r="D29" s="11"/>
      <c r="E29" s="11"/>
      <c r="F29" s="51"/>
      <c r="G29" s="51"/>
    </row>
    <row r="30" spans="1:8" s="45" customFormat="1" x14ac:dyDescent="0.25">
      <c r="A30" s="32" t="s">
        <v>89</v>
      </c>
      <c r="B30" s="40"/>
      <c r="C30" s="40"/>
      <c r="D30" s="39" t="s">
        <v>104</v>
      </c>
      <c r="E30" s="39" t="s">
        <v>103</v>
      </c>
    </row>
    <row r="31" spans="1:8" s="13" customFormat="1" x14ac:dyDescent="0.25">
      <c r="A31" s="5" t="s">
        <v>12</v>
      </c>
      <c r="B31" s="12" t="s">
        <v>11</v>
      </c>
      <c r="C31" s="12" t="s">
        <v>126</v>
      </c>
      <c r="D31" s="11" t="s">
        <v>183</v>
      </c>
      <c r="E31" s="11" t="s">
        <v>182</v>
      </c>
      <c r="F31" s="51">
        <v>3327</v>
      </c>
      <c r="G31" s="51"/>
    </row>
    <row r="32" spans="1:8" s="13" customFormat="1" x14ac:dyDescent="0.25">
      <c r="A32" s="5" t="s">
        <v>12</v>
      </c>
      <c r="B32" s="12" t="s">
        <v>11</v>
      </c>
      <c r="C32" s="12" t="s">
        <v>126</v>
      </c>
      <c r="D32" s="11" t="s">
        <v>64</v>
      </c>
      <c r="E32" s="11" t="s">
        <v>483</v>
      </c>
      <c r="F32" s="51">
        <v>292</v>
      </c>
      <c r="G32" s="51"/>
    </row>
    <row r="33" spans="1:7" x14ac:dyDescent="0.25">
      <c r="A33" s="5" t="s">
        <v>12</v>
      </c>
      <c r="B33" s="174" t="s">
        <v>105</v>
      </c>
      <c r="C33" s="12" t="s">
        <v>18</v>
      </c>
      <c r="D33" s="11" t="s">
        <v>62</v>
      </c>
      <c r="E33" s="11" t="s">
        <v>516</v>
      </c>
      <c r="F33" s="6">
        <v>8.8000000000000007</v>
      </c>
      <c r="G33" s="6"/>
    </row>
    <row r="34" spans="1:7" x14ac:dyDescent="0.25">
      <c r="A34" s="5" t="s">
        <v>12</v>
      </c>
      <c r="B34" s="12" t="s">
        <v>11</v>
      </c>
      <c r="C34" s="12" t="s">
        <v>126</v>
      </c>
      <c r="D34" s="11" t="s">
        <v>480</v>
      </c>
      <c r="E34" s="11" t="s">
        <v>94</v>
      </c>
      <c r="F34" s="51">
        <v>3135</v>
      </c>
      <c r="G34" s="51"/>
    </row>
    <row r="35" spans="1:7" s="45" customFormat="1" x14ac:dyDescent="0.25">
      <c r="A35" s="5" t="s">
        <v>12</v>
      </c>
      <c r="B35" s="12" t="s">
        <v>11</v>
      </c>
      <c r="C35" s="12" t="s">
        <v>18</v>
      </c>
      <c r="D35" s="11" t="s">
        <v>515</v>
      </c>
      <c r="E35" s="11" t="s">
        <v>514</v>
      </c>
      <c r="F35" s="35">
        <v>9.1</v>
      </c>
      <c r="G35" s="35"/>
    </row>
    <row r="36" spans="1:7" s="45" customFormat="1" x14ac:dyDescent="0.25">
      <c r="A36" s="5" t="s">
        <v>12</v>
      </c>
      <c r="B36" s="12" t="s">
        <v>11</v>
      </c>
      <c r="C36" s="12" t="s">
        <v>15</v>
      </c>
      <c r="D36" s="11" t="s">
        <v>513</v>
      </c>
      <c r="E36" s="11" t="s">
        <v>50</v>
      </c>
      <c r="F36" s="162">
        <v>223</v>
      </c>
      <c r="G36" s="162"/>
    </row>
    <row r="37" spans="1:7" s="13" customFormat="1" x14ac:dyDescent="0.25">
      <c r="A37" s="5" t="s">
        <v>12</v>
      </c>
      <c r="B37" s="12" t="s">
        <v>11</v>
      </c>
      <c r="C37" s="12" t="s">
        <v>15</v>
      </c>
      <c r="D37" s="11" t="s">
        <v>479</v>
      </c>
      <c r="E37" s="11" t="s">
        <v>512</v>
      </c>
      <c r="F37" s="51">
        <v>8200</v>
      </c>
      <c r="G37" s="51"/>
    </row>
    <row r="38" spans="1:7" s="13" customFormat="1" x14ac:dyDescent="0.25">
      <c r="A38" s="5" t="s">
        <v>12</v>
      </c>
      <c r="B38" s="12" t="s">
        <v>11</v>
      </c>
      <c r="C38" s="12" t="s">
        <v>15</v>
      </c>
      <c r="D38" s="11" t="s">
        <v>45</v>
      </c>
      <c r="E38" s="11" t="s">
        <v>478</v>
      </c>
      <c r="F38" s="51">
        <v>3800</v>
      </c>
      <c r="G38" s="51"/>
    </row>
    <row r="39" spans="1:7" x14ac:dyDescent="0.25">
      <c r="A39" s="5" t="s">
        <v>12</v>
      </c>
      <c r="B39" s="12" t="s">
        <v>11</v>
      </c>
      <c r="C39" s="12" t="s">
        <v>15</v>
      </c>
      <c r="D39" s="11" t="s">
        <v>477</v>
      </c>
      <c r="E39" s="11" t="s">
        <v>476</v>
      </c>
      <c r="F39" s="51">
        <v>693</v>
      </c>
      <c r="G39" s="51"/>
    </row>
    <row r="40" spans="1:7" x14ac:dyDescent="0.25">
      <c r="A40" s="5" t="s">
        <v>12</v>
      </c>
      <c r="B40" s="12" t="s">
        <v>11</v>
      </c>
      <c r="C40" s="12" t="s">
        <v>126</v>
      </c>
      <c r="D40" s="11" t="s">
        <v>511</v>
      </c>
      <c r="E40" s="11" t="s">
        <v>510</v>
      </c>
      <c r="F40" s="51">
        <v>2846</v>
      </c>
      <c r="G40" s="51"/>
    </row>
    <row r="41" spans="1:7" s="3" customFormat="1" x14ac:dyDescent="0.25">
      <c r="A41" s="5" t="s">
        <v>12</v>
      </c>
      <c r="B41" s="12" t="s">
        <v>11</v>
      </c>
      <c r="C41" s="12" t="s">
        <v>15</v>
      </c>
      <c r="D41" s="11" t="s">
        <v>475</v>
      </c>
      <c r="E41" s="11" t="s">
        <v>474</v>
      </c>
      <c r="F41" s="51">
        <v>711</v>
      </c>
      <c r="G41" s="51"/>
    </row>
    <row r="42" spans="1:7" s="45" customFormat="1" x14ac:dyDescent="0.25">
      <c r="A42" s="5" t="s">
        <v>12</v>
      </c>
      <c r="B42" s="12" t="s">
        <v>11</v>
      </c>
      <c r="C42" s="12" t="s">
        <v>15</v>
      </c>
      <c r="D42" s="11" t="s">
        <v>471</v>
      </c>
      <c r="E42" s="11" t="s">
        <v>509</v>
      </c>
      <c r="F42" s="51">
        <v>1055</v>
      </c>
      <c r="G42" s="51"/>
    </row>
    <row r="43" spans="1:7" s="45" customFormat="1" x14ac:dyDescent="0.25">
      <c r="A43" s="5" t="s">
        <v>12</v>
      </c>
      <c r="B43" s="12" t="s">
        <v>11</v>
      </c>
      <c r="C43" s="12" t="s">
        <v>18</v>
      </c>
      <c r="D43" s="11" t="s">
        <v>404</v>
      </c>
      <c r="E43" s="11" t="s">
        <v>508</v>
      </c>
      <c r="F43" s="51">
        <v>64</v>
      </c>
      <c r="G43" s="51"/>
    </row>
    <row r="44" spans="1:7" s="3" customFormat="1" x14ac:dyDescent="0.25">
      <c r="A44" s="5" t="s">
        <v>12</v>
      </c>
      <c r="B44" s="12" t="s">
        <v>11</v>
      </c>
      <c r="C44" s="12" t="s">
        <v>15</v>
      </c>
      <c r="D44" s="11" t="s">
        <v>473</v>
      </c>
      <c r="E44" s="11" t="s">
        <v>507</v>
      </c>
      <c r="F44" s="51">
        <v>515</v>
      </c>
      <c r="G44" s="51"/>
    </row>
    <row r="45" spans="1:7" s="13" customFormat="1" x14ac:dyDescent="0.25">
      <c r="A45" s="5" t="s">
        <v>12</v>
      </c>
      <c r="B45" s="12" t="s">
        <v>11</v>
      </c>
      <c r="C45" s="12" t="s">
        <v>15</v>
      </c>
      <c r="D45" s="11" t="s">
        <v>469</v>
      </c>
      <c r="E45" s="11" t="s">
        <v>468</v>
      </c>
      <c r="F45" s="51">
        <v>420</v>
      </c>
      <c r="G45" s="51"/>
    </row>
    <row r="46" spans="1:7" s="13" customFormat="1" x14ac:dyDescent="0.25">
      <c r="A46" s="5" t="s">
        <v>12</v>
      </c>
      <c r="B46" s="12" t="s">
        <v>11</v>
      </c>
      <c r="C46" s="12" t="s">
        <v>18</v>
      </c>
      <c r="D46" s="11" t="s">
        <v>506</v>
      </c>
      <c r="E46" s="11" t="s">
        <v>505</v>
      </c>
      <c r="F46" s="51">
        <v>795</v>
      </c>
      <c r="G46" s="51"/>
    </row>
    <row r="47" spans="1:7" s="13" customFormat="1" x14ac:dyDescent="0.25">
      <c r="A47" s="5" t="s">
        <v>12</v>
      </c>
      <c r="B47" s="12" t="s">
        <v>11</v>
      </c>
      <c r="C47" s="12" t="s">
        <v>15</v>
      </c>
      <c r="D47" s="11" t="s">
        <v>467</v>
      </c>
      <c r="E47" s="11" t="s">
        <v>466</v>
      </c>
      <c r="F47" s="51">
        <v>420</v>
      </c>
      <c r="G47" s="51"/>
    </row>
    <row r="48" spans="1:7" s="13" customFormat="1" x14ac:dyDescent="0.25">
      <c r="A48" s="5" t="s">
        <v>12</v>
      </c>
      <c r="B48" s="12" t="s">
        <v>11</v>
      </c>
      <c r="C48" s="12" t="s">
        <v>15</v>
      </c>
      <c r="D48" s="179" t="s">
        <v>22</v>
      </c>
      <c r="E48" s="11" t="s">
        <v>21</v>
      </c>
      <c r="F48" s="51"/>
      <c r="G48" s="51"/>
    </row>
    <row r="49" spans="1:7" s="13" customFormat="1" x14ac:dyDescent="0.25">
      <c r="A49" s="5" t="s">
        <v>12</v>
      </c>
      <c r="B49" s="12" t="s">
        <v>11</v>
      </c>
      <c r="C49" s="12" t="s">
        <v>15</v>
      </c>
      <c r="D49" s="11" t="s">
        <v>463</v>
      </c>
      <c r="E49" s="11" t="s">
        <v>504</v>
      </c>
      <c r="F49" s="51">
        <v>794</v>
      </c>
      <c r="G49" s="51"/>
    </row>
    <row r="50" spans="1:7" s="13" customFormat="1" x14ac:dyDescent="0.25">
      <c r="A50" s="5" t="s">
        <v>12</v>
      </c>
      <c r="B50" s="12" t="s">
        <v>11</v>
      </c>
      <c r="C50" s="12" t="s">
        <v>15</v>
      </c>
      <c r="D50" s="179" t="s">
        <v>22</v>
      </c>
      <c r="E50" s="11" t="s">
        <v>21</v>
      </c>
      <c r="F50" s="51"/>
      <c r="G50" s="51"/>
    </row>
    <row r="51" spans="1:7" s="13" customFormat="1" x14ac:dyDescent="0.25">
      <c r="A51" s="5" t="s">
        <v>12</v>
      </c>
      <c r="B51" s="12" t="s">
        <v>11</v>
      </c>
      <c r="C51" s="12" t="s">
        <v>18</v>
      </c>
      <c r="D51" s="11" t="s">
        <v>392</v>
      </c>
      <c r="E51" s="11" t="s">
        <v>503</v>
      </c>
      <c r="F51" s="28">
        <v>100</v>
      </c>
      <c r="G51" s="28"/>
    </row>
    <row r="52" spans="1:7" x14ac:dyDescent="0.25">
      <c r="A52" s="5" t="s">
        <v>12</v>
      </c>
      <c r="B52" s="12" t="s">
        <v>11</v>
      </c>
      <c r="C52" s="12" t="s">
        <v>15</v>
      </c>
      <c r="D52" s="11" t="s">
        <v>465</v>
      </c>
      <c r="E52" s="11" t="s">
        <v>502</v>
      </c>
      <c r="F52" s="51">
        <v>540</v>
      </c>
      <c r="G52" s="51"/>
    </row>
    <row r="53" spans="1:7" x14ac:dyDescent="0.25">
      <c r="A53" s="5" t="s">
        <v>7</v>
      </c>
      <c r="B53" s="1"/>
      <c r="C53" s="1"/>
      <c r="F53" s="1"/>
    </row>
    <row r="54" spans="1:7" x14ac:dyDescent="0.25">
      <c r="A54" s="32" t="s">
        <v>89</v>
      </c>
      <c r="D54" s="31" t="s">
        <v>101</v>
      </c>
      <c r="E54" s="31" t="s">
        <v>101</v>
      </c>
      <c r="G54" s="153"/>
    </row>
    <row r="55" spans="1:7" x14ac:dyDescent="0.25">
      <c r="A55" s="5" t="s">
        <v>12</v>
      </c>
      <c r="B55" s="12" t="s">
        <v>11</v>
      </c>
      <c r="C55" s="12" t="s">
        <v>126</v>
      </c>
      <c r="D55" s="11" t="s">
        <v>183</v>
      </c>
      <c r="E55" s="11" t="s">
        <v>182</v>
      </c>
      <c r="F55" s="51">
        <v>1842</v>
      </c>
      <c r="G55" s="51"/>
    </row>
    <row r="56" spans="1:7" x14ac:dyDescent="0.25">
      <c r="A56" s="5" t="s">
        <v>12</v>
      </c>
      <c r="B56" s="12" t="s">
        <v>11</v>
      </c>
      <c r="C56" s="12" t="s">
        <v>126</v>
      </c>
      <c r="D56" s="11" t="s">
        <v>64</v>
      </c>
      <c r="E56" s="11" t="s">
        <v>483</v>
      </c>
      <c r="F56" s="51">
        <v>56</v>
      </c>
      <c r="G56" s="51"/>
    </row>
    <row r="57" spans="1:7" x14ac:dyDescent="0.25">
      <c r="A57" s="5" t="s">
        <v>12</v>
      </c>
      <c r="B57" s="174" t="s">
        <v>105</v>
      </c>
      <c r="C57" s="12" t="s">
        <v>18</v>
      </c>
      <c r="D57" s="11" t="s">
        <v>62</v>
      </c>
      <c r="E57" s="11" t="s">
        <v>516</v>
      </c>
      <c r="F57" s="6">
        <v>3.1</v>
      </c>
      <c r="G57" s="6"/>
    </row>
    <row r="58" spans="1:7" x14ac:dyDescent="0.25">
      <c r="A58" s="5" t="s">
        <v>12</v>
      </c>
      <c r="B58" s="12" t="s">
        <v>11</v>
      </c>
      <c r="C58" s="12" t="s">
        <v>126</v>
      </c>
      <c r="D58" s="11" t="s">
        <v>480</v>
      </c>
      <c r="E58" s="11" t="s">
        <v>94</v>
      </c>
      <c r="F58" s="51">
        <v>837</v>
      </c>
      <c r="G58" s="51"/>
    </row>
    <row r="59" spans="1:7" x14ac:dyDescent="0.25">
      <c r="A59" s="5" t="s">
        <v>12</v>
      </c>
      <c r="B59" s="12" t="s">
        <v>11</v>
      </c>
      <c r="C59" s="12" t="s">
        <v>18</v>
      </c>
      <c r="D59" s="11" t="s">
        <v>515</v>
      </c>
      <c r="E59" s="11" t="s">
        <v>514</v>
      </c>
      <c r="F59" s="35">
        <v>5.5</v>
      </c>
      <c r="G59" s="35"/>
    </row>
    <row r="60" spans="1:7" x14ac:dyDescent="0.25">
      <c r="A60" s="5" t="s">
        <v>12</v>
      </c>
      <c r="B60" s="12" t="s">
        <v>11</v>
      </c>
      <c r="C60" s="12" t="s">
        <v>15</v>
      </c>
      <c r="D60" s="11" t="s">
        <v>513</v>
      </c>
      <c r="E60" s="11" t="s">
        <v>50</v>
      </c>
      <c r="F60" s="162">
        <v>231</v>
      </c>
      <c r="G60" s="162"/>
    </row>
    <row r="61" spans="1:7" x14ac:dyDescent="0.25">
      <c r="A61" s="5" t="s">
        <v>12</v>
      </c>
      <c r="B61" s="12" t="s">
        <v>11</v>
      </c>
      <c r="C61" s="12" t="s">
        <v>15</v>
      </c>
      <c r="D61" s="11" t="s">
        <v>479</v>
      </c>
      <c r="E61" s="11" t="s">
        <v>512</v>
      </c>
      <c r="F61" s="51">
        <v>4100</v>
      </c>
      <c r="G61" s="51"/>
    </row>
    <row r="62" spans="1:7" x14ac:dyDescent="0.25">
      <c r="A62" s="5" t="s">
        <v>12</v>
      </c>
      <c r="B62" s="12" t="s">
        <v>11</v>
      </c>
      <c r="C62" s="12" t="s">
        <v>15</v>
      </c>
      <c r="D62" s="11" t="s">
        <v>45</v>
      </c>
      <c r="E62" s="11" t="s">
        <v>478</v>
      </c>
      <c r="F62" s="51">
        <v>2400</v>
      </c>
      <c r="G62" s="51"/>
    </row>
    <row r="63" spans="1:7" x14ac:dyDescent="0.25">
      <c r="A63" s="5" t="s">
        <v>12</v>
      </c>
      <c r="B63" s="12" t="s">
        <v>11</v>
      </c>
      <c r="C63" s="12" t="s">
        <v>15</v>
      </c>
      <c r="D63" s="11" t="s">
        <v>477</v>
      </c>
      <c r="E63" s="11" t="s">
        <v>476</v>
      </c>
      <c r="F63" s="51">
        <v>526</v>
      </c>
      <c r="G63" s="51"/>
    </row>
    <row r="64" spans="1:7" x14ac:dyDescent="0.25">
      <c r="A64" s="5" t="s">
        <v>12</v>
      </c>
      <c r="B64" s="12" t="s">
        <v>11</v>
      </c>
      <c r="C64" s="12" t="s">
        <v>126</v>
      </c>
      <c r="D64" s="11" t="s">
        <v>511</v>
      </c>
      <c r="E64" s="11" t="s">
        <v>510</v>
      </c>
      <c r="F64" s="51">
        <v>1526</v>
      </c>
      <c r="G64" s="51"/>
    </row>
    <row r="65" spans="1:7" x14ac:dyDescent="0.25">
      <c r="A65" s="5" t="s">
        <v>12</v>
      </c>
      <c r="B65" s="12" t="s">
        <v>11</v>
      </c>
      <c r="C65" s="12" t="s">
        <v>15</v>
      </c>
      <c r="D65" s="11" t="s">
        <v>475</v>
      </c>
      <c r="E65" s="11" t="s">
        <v>474</v>
      </c>
      <c r="F65" s="51">
        <v>570</v>
      </c>
      <c r="G65" s="51"/>
    </row>
    <row r="66" spans="1:7" x14ac:dyDescent="0.25">
      <c r="A66" s="5" t="s">
        <v>12</v>
      </c>
      <c r="B66" s="12" t="s">
        <v>11</v>
      </c>
      <c r="C66" s="12" t="s">
        <v>15</v>
      </c>
      <c r="D66" s="11" t="s">
        <v>494</v>
      </c>
      <c r="E66" s="11" t="s">
        <v>509</v>
      </c>
      <c r="F66" s="51">
        <v>681</v>
      </c>
      <c r="G66" s="51"/>
    </row>
    <row r="67" spans="1:7" x14ac:dyDescent="0.25">
      <c r="A67" s="5" t="s">
        <v>12</v>
      </c>
      <c r="B67" s="12" t="s">
        <v>11</v>
      </c>
      <c r="C67" s="12" t="s">
        <v>18</v>
      </c>
      <c r="D67" s="11" t="s">
        <v>404</v>
      </c>
      <c r="E67" s="11" t="s">
        <v>508</v>
      </c>
      <c r="F67" s="51">
        <v>62</v>
      </c>
      <c r="G67" s="51"/>
    </row>
    <row r="68" spans="1:7" x14ac:dyDescent="0.25">
      <c r="A68" s="5" t="s">
        <v>12</v>
      </c>
      <c r="B68" s="12" t="s">
        <v>11</v>
      </c>
      <c r="C68" s="12" t="s">
        <v>15</v>
      </c>
      <c r="D68" s="11" t="s">
        <v>473</v>
      </c>
      <c r="E68" s="11" t="s">
        <v>507</v>
      </c>
      <c r="F68" s="51">
        <v>349</v>
      </c>
      <c r="G68" s="51"/>
    </row>
    <row r="69" spans="1:7" x14ac:dyDescent="0.25">
      <c r="A69" s="5" t="s">
        <v>12</v>
      </c>
      <c r="B69" s="12" t="s">
        <v>11</v>
      </c>
      <c r="C69" s="12" t="s">
        <v>15</v>
      </c>
      <c r="D69" s="11" t="s">
        <v>469</v>
      </c>
      <c r="E69" s="11" t="s">
        <v>468</v>
      </c>
      <c r="F69" s="51">
        <v>462</v>
      </c>
      <c r="G69" s="51"/>
    </row>
    <row r="70" spans="1:7" x14ac:dyDescent="0.25">
      <c r="A70" s="5" t="s">
        <v>12</v>
      </c>
      <c r="B70" s="12" t="s">
        <v>11</v>
      </c>
      <c r="C70" s="12" t="s">
        <v>18</v>
      </c>
      <c r="D70" s="11" t="s">
        <v>506</v>
      </c>
      <c r="E70" s="11" t="s">
        <v>505</v>
      </c>
      <c r="F70" s="51">
        <v>749</v>
      </c>
      <c r="G70" s="51"/>
    </row>
    <row r="71" spans="1:7" x14ac:dyDescent="0.25">
      <c r="A71" s="5" t="s">
        <v>12</v>
      </c>
      <c r="B71" s="12" t="s">
        <v>11</v>
      </c>
      <c r="C71" s="12" t="s">
        <v>15</v>
      </c>
      <c r="D71" s="11" t="s">
        <v>467</v>
      </c>
      <c r="E71" s="11" t="s">
        <v>466</v>
      </c>
      <c r="F71" s="51">
        <v>462</v>
      </c>
      <c r="G71" s="51"/>
    </row>
    <row r="72" spans="1:7" x14ac:dyDescent="0.25">
      <c r="A72" s="5" t="s">
        <v>12</v>
      </c>
      <c r="B72" s="12" t="s">
        <v>11</v>
      </c>
      <c r="C72" s="12" t="s">
        <v>15</v>
      </c>
      <c r="D72" s="11" t="s">
        <v>463</v>
      </c>
      <c r="E72" s="11" t="s">
        <v>504</v>
      </c>
      <c r="F72" s="28">
        <v>766</v>
      </c>
      <c r="G72" s="28"/>
    </row>
    <row r="73" spans="1:7" x14ac:dyDescent="0.25">
      <c r="A73" s="5" t="s">
        <v>12</v>
      </c>
      <c r="B73" s="12" t="s">
        <v>11</v>
      </c>
      <c r="C73" s="12" t="s">
        <v>18</v>
      </c>
      <c r="D73" s="11" t="s">
        <v>392</v>
      </c>
      <c r="E73" s="11" t="s">
        <v>503</v>
      </c>
      <c r="F73" s="28">
        <v>100</v>
      </c>
      <c r="G73" s="28"/>
    </row>
    <row r="74" spans="1:7" x14ac:dyDescent="0.25">
      <c r="A74" s="5" t="s">
        <v>12</v>
      </c>
      <c r="B74" s="12" t="s">
        <v>11</v>
      </c>
      <c r="C74" s="12" t="s">
        <v>15</v>
      </c>
      <c r="D74" s="11" t="s">
        <v>465</v>
      </c>
      <c r="E74" s="11" t="s">
        <v>502</v>
      </c>
      <c r="F74" s="28">
        <v>287</v>
      </c>
      <c r="G74" s="28"/>
    </row>
    <row r="75" spans="1:7" x14ac:dyDescent="0.25">
      <c r="A75" s="5" t="s">
        <v>7</v>
      </c>
      <c r="B75" s="1"/>
      <c r="C75" s="1"/>
      <c r="F75" s="1"/>
    </row>
    <row r="76" spans="1:7" x14ac:dyDescent="0.25">
      <c r="A76" s="32" t="s">
        <v>89</v>
      </c>
      <c r="D76" s="31" t="s">
        <v>416</v>
      </c>
      <c r="E76" s="31" t="s">
        <v>415</v>
      </c>
      <c r="G76" s="153"/>
    </row>
    <row r="77" spans="1:7" x14ac:dyDescent="0.25">
      <c r="A77" s="5" t="s">
        <v>12</v>
      </c>
      <c r="B77" s="12" t="s">
        <v>11</v>
      </c>
      <c r="C77" s="12" t="s">
        <v>126</v>
      </c>
      <c r="D77" s="11" t="s">
        <v>183</v>
      </c>
      <c r="E77" s="11" t="s">
        <v>182</v>
      </c>
      <c r="F77" s="51">
        <v>787</v>
      </c>
      <c r="G77" s="51"/>
    </row>
    <row r="78" spans="1:7" x14ac:dyDescent="0.25">
      <c r="A78" s="5" t="s">
        <v>12</v>
      </c>
      <c r="B78" s="12" t="s">
        <v>11</v>
      </c>
      <c r="C78" s="12" t="s">
        <v>126</v>
      </c>
      <c r="D78" s="11" t="s">
        <v>64</v>
      </c>
      <c r="E78" s="11" t="s">
        <v>483</v>
      </c>
      <c r="F78" s="51">
        <v>-67</v>
      </c>
      <c r="G78" s="51"/>
    </row>
    <row r="79" spans="1:7" x14ac:dyDescent="0.25">
      <c r="A79" s="5" t="s">
        <v>12</v>
      </c>
      <c r="B79" s="174" t="s">
        <v>105</v>
      </c>
      <c r="C79" s="12" t="s">
        <v>18</v>
      </c>
      <c r="D79" s="11" t="s">
        <v>62</v>
      </c>
      <c r="E79" s="11" t="s">
        <v>516</v>
      </c>
      <c r="F79" s="6">
        <v>-8.5</v>
      </c>
      <c r="G79" s="6"/>
    </row>
    <row r="80" spans="1:7" x14ac:dyDescent="0.25">
      <c r="A80" s="5" t="s">
        <v>12</v>
      </c>
      <c r="B80" s="12" t="s">
        <v>11</v>
      </c>
      <c r="C80" s="12" t="s">
        <v>126</v>
      </c>
      <c r="D80" s="11" t="s">
        <v>480</v>
      </c>
      <c r="E80" s="11" t="s">
        <v>94</v>
      </c>
      <c r="F80" s="51">
        <v>2235</v>
      </c>
      <c r="G80" s="51"/>
    </row>
    <row r="81" spans="1:7" x14ac:dyDescent="0.25">
      <c r="A81" s="5" t="s">
        <v>12</v>
      </c>
      <c r="B81" s="12" t="s">
        <v>11</v>
      </c>
      <c r="C81" s="12" t="s">
        <v>18</v>
      </c>
      <c r="D81" s="11" t="s">
        <v>515</v>
      </c>
      <c r="E81" s="11" t="s">
        <v>514</v>
      </c>
      <c r="F81" s="35">
        <v>-3.1</v>
      </c>
      <c r="G81" s="35"/>
    </row>
    <row r="82" spans="1:7" x14ac:dyDescent="0.25">
      <c r="A82" s="5" t="s">
        <v>12</v>
      </c>
      <c r="B82" s="12" t="s">
        <v>11</v>
      </c>
      <c r="C82" s="12" t="s">
        <v>15</v>
      </c>
      <c r="D82" s="11" t="s">
        <v>513</v>
      </c>
      <c r="E82" s="11" t="s">
        <v>50</v>
      </c>
      <c r="F82" s="162">
        <v>82</v>
      </c>
      <c r="G82" s="162"/>
    </row>
    <row r="83" spans="1:7" x14ac:dyDescent="0.25">
      <c r="A83" s="5" t="s">
        <v>12</v>
      </c>
      <c r="B83" s="12" t="s">
        <v>11</v>
      </c>
      <c r="C83" s="12" t="s">
        <v>15</v>
      </c>
      <c r="D83" s="11" t="s">
        <v>479</v>
      </c>
      <c r="E83" s="11" t="s">
        <v>512</v>
      </c>
      <c r="F83" s="51">
        <v>3000</v>
      </c>
      <c r="G83" s="51"/>
    </row>
    <row r="84" spans="1:7" x14ac:dyDescent="0.25">
      <c r="A84" s="5" t="s">
        <v>12</v>
      </c>
      <c r="B84" s="12" t="s">
        <v>11</v>
      </c>
      <c r="C84" s="12" t="s">
        <v>15</v>
      </c>
      <c r="D84" s="11" t="s">
        <v>45</v>
      </c>
      <c r="E84" s="11" t="s">
        <v>478</v>
      </c>
      <c r="F84" s="51">
        <v>1500</v>
      </c>
      <c r="G84" s="51"/>
    </row>
    <row r="85" spans="1:7" x14ac:dyDescent="0.25">
      <c r="A85" s="5" t="s">
        <v>12</v>
      </c>
      <c r="B85" s="12" t="s">
        <v>11</v>
      </c>
      <c r="C85" s="12" t="s">
        <v>15</v>
      </c>
      <c r="D85" s="11" t="s">
        <v>477</v>
      </c>
      <c r="E85" s="11" t="s">
        <v>476</v>
      </c>
      <c r="F85" s="51">
        <v>214</v>
      </c>
      <c r="G85" s="51"/>
    </row>
    <row r="86" spans="1:7" x14ac:dyDescent="0.25">
      <c r="A86" s="5" t="s">
        <v>12</v>
      </c>
      <c r="B86" s="12" t="s">
        <v>11</v>
      </c>
      <c r="C86" s="12" t="s">
        <v>126</v>
      </c>
      <c r="D86" s="11" t="s">
        <v>511</v>
      </c>
      <c r="E86" s="11" t="s">
        <v>510</v>
      </c>
      <c r="F86" s="51">
        <v>983</v>
      </c>
      <c r="G86" s="51"/>
    </row>
    <row r="87" spans="1:7" x14ac:dyDescent="0.25">
      <c r="A87" s="5" t="s">
        <v>12</v>
      </c>
      <c r="B87" s="12" t="s">
        <v>11</v>
      </c>
      <c r="C87" s="12" t="s">
        <v>15</v>
      </c>
      <c r="D87" s="11" t="s">
        <v>475</v>
      </c>
      <c r="E87" s="11" t="s">
        <v>474</v>
      </c>
      <c r="F87" s="51">
        <v>209</v>
      </c>
      <c r="G87" s="51"/>
    </row>
    <row r="88" spans="1:7" x14ac:dyDescent="0.25">
      <c r="A88" s="5" t="s">
        <v>12</v>
      </c>
      <c r="B88" s="12" t="s">
        <v>11</v>
      </c>
      <c r="C88" s="12" t="s">
        <v>15</v>
      </c>
      <c r="D88" s="11" t="s">
        <v>494</v>
      </c>
      <c r="E88" s="11" t="s">
        <v>509</v>
      </c>
      <c r="F88" s="51">
        <v>482</v>
      </c>
      <c r="G88" s="51"/>
    </row>
    <row r="89" spans="1:7" x14ac:dyDescent="0.25">
      <c r="A89" s="5" t="s">
        <v>12</v>
      </c>
      <c r="B89" s="12" t="s">
        <v>11</v>
      </c>
      <c r="C89" s="12" t="s">
        <v>18</v>
      </c>
      <c r="D89" s="11" t="s">
        <v>404</v>
      </c>
      <c r="E89" s="11" t="s">
        <v>508</v>
      </c>
      <c r="F89" s="51">
        <v>64</v>
      </c>
      <c r="G89" s="51"/>
    </row>
    <row r="90" spans="1:7" x14ac:dyDescent="0.25">
      <c r="A90" s="5" t="s">
        <v>12</v>
      </c>
      <c r="B90" s="12" t="s">
        <v>11</v>
      </c>
      <c r="C90" s="12" t="s">
        <v>15</v>
      </c>
      <c r="D90" s="11" t="s">
        <v>473</v>
      </c>
      <c r="E90" s="11" t="s">
        <v>507</v>
      </c>
      <c r="F90" s="51">
        <v>134</v>
      </c>
      <c r="G90" s="51"/>
    </row>
    <row r="91" spans="1:7" x14ac:dyDescent="0.25">
      <c r="A91" s="5" t="s">
        <v>12</v>
      </c>
      <c r="B91" s="12" t="s">
        <v>11</v>
      </c>
      <c r="C91" s="12" t="s">
        <v>15</v>
      </c>
      <c r="D91" s="11" t="s">
        <v>469</v>
      </c>
      <c r="E91" s="11" t="s">
        <v>468</v>
      </c>
      <c r="F91" s="51"/>
      <c r="G91" s="51"/>
    </row>
    <row r="92" spans="1:7" x14ac:dyDescent="0.25">
      <c r="A92" s="5" t="s">
        <v>12</v>
      </c>
      <c r="B92" s="12" t="s">
        <v>11</v>
      </c>
      <c r="C92" s="12" t="s">
        <v>18</v>
      </c>
      <c r="D92" s="11" t="s">
        <v>506</v>
      </c>
      <c r="E92" s="11" t="s">
        <v>505</v>
      </c>
      <c r="F92" s="51">
        <v>7</v>
      </c>
      <c r="G92" s="51"/>
    </row>
    <row r="93" spans="1:7" x14ac:dyDescent="0.25">
      <c r="A93" s="5" t="s">
        <v>12</v>
      </c>
      <c r="B93" s="12" t="s">
        <v>11</v>
      </c>
      <c r="C93" s="12" t="s">
        <v>15</v>
      </c>
      <c r="D93" s="11" t="s">
        <v>467</v>
      </c>
      <c r="E93" s="11" t="s">
        <v>466</v>
      </c>
      <c r="F93" s="28"/>
      <c r="G93" s="28"/>
    </row>
    <row r="94" spans="1:7" x14ac:dyDescent="0.25">
      <c r="A94" s="5" t="s">
        <v>12</v>
      </c>
      <c r="B94" s="12" t="s">
        <v>11</v>
      </c>
      <c r="C94" s="12" t="s">
        <v>15</v>
      </c>
      <c r="D94" s="11" t="s">
        <v>463</v>
      </c>
      <c r="E94" s="11" t="s">
        <v>504</v>
      </c>
      <c r="F94" s="28">
        <v>36</v>
      </c>
      <c r="G94" s="28"/>
    </row>
    <row r="95" spans="1:7" x14ac:dyDescent="0.25">
      <c r="A95" s="5" t="s">
        <v>12</v>
      </c>
      <c r="B95" s="12" t="s">
        <v>11</v>
      </c>
      <c r="C95" s="12" t="s">
        <v>18</v>
      </c>
      <c r="D95" s="11" t="s">
        <v>392</v>
      </c>
      <c r="E95" s="11" t="s">
        <v>503</v>
      </c>
      <c r="F95" s="28">
        <v>100</v>
      </c>
      <c r="G95" s="28"/>
    </row>
    <row r="96" spans="1:7" x14ac:dyDescent="0.25">
      <c r="A96" s="5" t="s">
        <v>12</v>
      </c>
      <c r="B96" s="12" t="s">
        <v>11</v>
      </c>
      <c r="C96" s="12" t="s">
        <v>15</v>
      </c>
      <c r="D96" s="11" t="s">
        <v>465</v>
      </c>
      <c r="E96" s="11" t="s">
        <v>502</v>
      </c>
      <c r="F96" s="28">
        <v>90</v>
      </c>
      <c r="G96" s="28"/>
    </row>
    <row r="97" spans="1:7" x14ac:dyDescent="0.25">
      <c r="A97" s="5" t="s">
        <v>7</v>
      </c>
      <c r="B97" s="12"/>
      <c r="C97" s="12"/>
      <c r="D97" s="11"/>
      <c r="E97" s="11"/>
      <c r="F97" s="6"/>
      <c r="G97" s="6"/>
    </row>
    <row r="98" spans="1:7" x14ac:dyDescent="0.25">
      <c r="A98" s="32" t="s">
        <v>89</v>
      </c>
      <c r="D98" s="31" t="s">
        <v>98</v>
      </c>
      <c r="E98" s="31" t="s">
        <v>97</v>
      </c>
      <c r="G98" s="153"/>
    </row>
    <row r="99" spans="1:7" x14ac:dyDescent="0.25">
      <c r="A99" s="5" t="s">
        <v>12</v>
      </c>
      <c r="B99" s="12" t="s">
        <v>11</v>
      </c>
      <c r="C99" s="12" t="s">
        <v>126</v>
      </c>
      <c r="D99" s="11" t="s">
        <v>183</v>
      </c>
      <c r="E99" s="11" t="s">
        <v>182</v>
      </c>
      <c r="F99" s="51">
        <v>757</v>
      </c>
      <c r="G99" s="51"/>
    </row>
    <row r="100" spans="1:7" x14ac:dyDescent="0.25">
      <c r="A100" s="5" t="s">
        <v>12</v>
      </c>
      <c r="B100" s="12" t="s">
        <v>11</v>
      </c>
      <c r="C100" s="12" t="s">
        <v>126</v>
      </c>
      <c r="D100" s="11" t="s">
        <v>64</v>
      </c>
      <c r="E100" s="11" t="s">
        <v>483</v>
      </c>
      <c r="F100" s="51">
        <v>82</v>
      </c>
      <c r="G100" s="51"/>
    </row>
    <row r="101" spans="1:7" x14ac:dyDescent="0.25">
      <c r="A101" s="5" t="s">
        <v>12</v>
      </c>
      <c r="B101" s="174" t="s">
        <v>105</v>
      </c>
      <c r="C101" s="12" t="s">
        <v>18</v>
      </c>
      <c r="D101" s="11" t="s">
        <v>62</v>
      </c>
      <c r="E101" s="11" t="s">
        <v>516</v>
      </c>
      <c r="F101" s="6">
        <v>10.8</v>
      </c>
      <c r="G101" s="6"/>
    </row>
    <row r="102" spans="1:7" x14ac:dyDescent="0.25">
      <c r="A102" s="5" t="s">
        <v>12</v>
      </c>
      <c r="B102" s="12" t="s">
        <v>11</v>
      </c>
      <c r="C102" s="12" t="s">
        <v>126</v>
      </c>
      <c r="D102" s="11" t="s">
        <v>480</v>
      </c>
      <c r="E102" s="11" t="s">
        <v>94</v>
      </c>
      <c r="F102" s="51">
        <v>738</v>
      </c>
      <c r="G102" s="51"/>
    </row>
    <row r="103" spans="1:7" x14ac:dyDescent="0.25">
      <c r="A103" s="5" t="s">
        <v>12</v>
      </c>
      <c r="B103" s="12" t="s">
        <v>11</v>
      </c>
      <c r="C103" s="12" t="s">
        <v>18</v>
      </c>
      <c r="D103" s="11" t="s">
        <v>515</v>
      </c>
      <c r="E103" s="11" t="s">
        <v>514</v>
      </c>
      <c r="F103" s="35">
        <v>12.3</v>
      </c>
      <c r="G103" s="35"/>
    </row>
    <row r="104" spans="1:7" x14ac:dyDescent="0.25">
      <c r="A104" s="5" t="s">
        <v>12</v>
      </c>
      <c r="B104" s="12" t="s">
        <v>11</v>
      </c>
      <c r="C104" s="12" t="s">
        <v>15</v>
      </c>
      <c r="D104" s="11" t="s">
        <v>513</v>
      </c>
      <c r="E104" s="11" t="s">
        <v>50</v>
      </c>
      <c r="F104" s="51">
        <v>231</v>
      </c>
      <c r="G104" s="51"/>
    </row>
    <row r="105" spans="1:7" x14ac:dyDescent="0.25">
      <c r="A105" s="5" t="s">
        <v>12</v>
      </c>
      <c r="B105" s="12" t="s">
        <v>11</v>
      </c>
      <c r="C105" s="12" t="s">
        <v>15</v>
      </c>
      <c r="D105" s="11" t="s">
        <v>479</v>
      </c>
      <c r="E105" s="11" t="s">
        <v>512</v>
      </c>
      <c r="F105" s="51">
        <v>6000</v>
      </c>
      <c r="G105" s="51"/>
    </row>
    <row r="106" spans="1:7" x14ac:dyDescent="0.25">
      <c r="A106" s="5" t="s">
        <v>12</v>
      </c>
      <c r="B106" s="12" t="s">
        <v>11</v>
      </c>
      <c r="C106" s="12" t="s">
        <v>15</v>
      </c>
      <c r="D106" s="11" t="s">
        <v>45</v>
      </c>
      <c r="E106" s="11" t="s">
        <v>478</v>
      </c>
      <c r="F106" s="51">
        <v>2800</v>
      </c>
      <c r="G106" s="51"/>
    </row>
    <row r="107" spans="1:7" x14ac:dyDescent="0.25">
      <c r="A107" s="5" t="s">
        <v>12</v>
      </c>
      <c r="B107" s="12" t="s">
        <v>11</v>
      </c>
      <c r="C107" s="12" t="s">
        <v>15</v>
      </c>
      <c r="D107" s="11" t="s">
        <v>477</v>
      </c>
      <c r="E107" s="11" t="s">
        <v>476</v>
      </c>
      <c r="F107" s="51">
        <v>912</v>
      </c>
      <c r="G107" s="51"/>
    </row>
    <row r="108" spans="1:7" x14ac:dyDescent="0.25">
      <c r="A108" s="5" t="s">
        <v>12</v>
      </c>
      <c r="B108" s="12" t="s">
        <v>11</v>
      </c>
      <c r="C108" s="12" t="s">
        <v>126</v>
      </c>
      <c r="D108" s="11" t="s">
        <v>511</v>
      </c>
      <c r="E108" s="11" t="s">
        <v>510</v>
      </c>
      <c r="F108" s="51">
        <v>893</v>
      </c>
      <c r="G108" s="51"/>
    </row>
    <row r="109" spans="1:7" x14ac:dyDescent="0.25">
      <c r="A109" s="5" t="s">
        <v>12</v>
      </c>
      <c r="B109" s="12" t="s">
        <v>11</v>
      </c>
      <c r="C109" s="12" t="s">
        <v>15</v>
      </c>
      <c r="D109" s="11" t="s">
        <v>475</v>
      </c>
      <c r="E109" s="11" t="s">
        <v>474</v>
      </c>
      <c r="F109" s="51">
        <v>672</v>
      </c>
      <c r="G109" s="51"/>
    </row>
    <row r="110" spans="1:7" x14ac:dyDescent="0.25">
      <c r="A110" s="5" t="s">
        <v>12</v>
      </c>
      <c r="B110" s="12" t="s">
        <v>11</v>
      </c>
      <c r="C110" s="12" t="s">
        <v>15</v>
      </c>
      <c r="D110" s="11" t="s">
        <v>471</v>
      </c>
      <c r="E110" s="11" t="s">
        <v>509</v>
      </c>
      <c r="F110" s="51">
        <v>993</v>
      </c>
      <c r="G110" s="51"/>
    </row>
    <row r="111" spans="1:7" x14ac:dyDescent="0.25">
      <c r="A111" s="5" t="s">
        <v>12</v>
      </c>
      <c r="B111" s="12" t="s">
        <v>11</v>
      </c>
      <c r="C111" s="12" t="s">
        <v>18</v>
      </c>
      <c r="D111" s="11" t="s">
        <v>404</v>
      </c>
      <c r="E111" s="11" t="s">
        <v>508</v>
      </c>
      <c r="F111" s="51">
        <v>51</v>
      </c>
      <c r="G111" s="51"/>
    </row>
    <row r="112" spans="1:7" x14ac:dyDescent="0.25">
      <c r="A112" s="5" t="s">
        <v>12</v>
      </c>
      <c r="B112" s="12" t="s">
        <v>11</v>
      </c>
      <c r="C112" s="12" t="s">
        <v>15</v>
      </c>
      <c r="D112" s="11" t="s">
        <v>473</v>
      </c>
      <c r="E112" s="11" t="s">
        <v>507</v>
      </c>
      <c r="F112" s="51">
        <v>647</v>
      </c>
      <c r="G112" s="51"/>
    </row>
    <row r="113" spans="1:9" x14ac:dyDescent="0.25">
      <c r="A113" s="5" t="s">
        <v>12</v>
      </c>
      <c r="B113" s="12" t="s">
        <v>11</v>
      </c>
      <c r="C113" s="12" t="s">
        <v>15</v>
      </c>
      <c r="D113" s="11" t="s">
        <v>469</v>
      </c>
      <c r="E113" s="11" t="s">
        <v>468</v>
      </c>
      <c r="F113" s="51">
        <v>0</v>
      </c>
      <c r="G113" s="51"/>
    </row>
    <row r="114" spans="1:9" x14ac:dyDescent="0.25">
      <c r="A114" s="5" t="s">
        <v>12</v>
      </c>
      <c r="B114" s="12" t="s">
        <v>11</v>
      </c>
      <c r="C114" s="12" t="s">
        <v>18</v>
      </c>
      <c r="D114" s="11" t="s">
        <v>506</v>
      </c>
      <c r="E114" s="11" t="s">
        <v>505</v>
      </c>
      <c r="F114" s="28">
        <v>0</v>
      </c>
      <c r="G114" s="28"/>
    </row>
    <row r="115" spans="1:9" x14ac:dyDescent="0.25">
      <c r="A115" s="5" t="s">
        <v>12</v>
      </c>
      <c r="B115" s="12" t="s">
        <v>11</v>
      </c>
      <c r="C115" s="12" t="s">
        <v>15</v>
      </c>
      <c r="D115" s="11" t="s">
        <v>467</v>
      </c>
      <c r="E115" s="11" t="s">
        <v>466</v>
      </c>
      <c r="F115" s="153">
        <v>195</v>
      </c>
      <c r="G115" s="153"/>
    </row>
    <row r="116" spans="1:9" x14ac:dyDescent="0.25">
      <c r="A116" s="5" t="s">
        <v>12</v>
      </c>
      <c r="B116" s="12" t="s">
        <v>11</v>
      </c>
      <c r="C116" s="12" t="s">
        <v>15</v>
      </c>
      <c r="D116" s="179" t="s">
        <v>22</v>
      </c>
      <c r="E116" s="11" t="s">
        <v>21</v>
      </c>
      <c r="G116" s="153"/>
    </row>
    <row r="117" spans="1:9" x14ac:dyDescent="0.25">
      <c r="A117" s="5" t="s">
        <v>12</v>
      </c>
      <c r="B117" s="12" t="s">
        <v>11</v>
      </c>
      <c r="C117" s="12" t="s">
        <v>15</v>
      </c>
      <c r="D117" s="11" t="s">
        <v>463</v>
      </c>
      <c r="E117" s="11" t="s">
        <v>504</v>
      </c>
      <c r="F117" s="153">
        <v>195</v>
      </c>
      <c r="G117" s="153"/>
    </row>
    <row r="118" spans="1:9" x14ac:dyDescent="0.25">
      <c r="A118" s="5" t="s">
        <v>12</v>
      </c>
      <c r="B118" s="12" t="s">
        <v>11</v>
      </c>
      <c r="C118" s="12" t="s">
        <v>15</v>
      </c>
      <c r="D118" s="179" t="s">
        <v>22</v>
      </c>
      <c r="E118" s="11" t="s">
        <v>21</v>
      </c>
      <c r="G118" s="153"/>
    </row>
    <row r="119" spans="1:9" x14ac:dyDescent="0.25">
      <c r="A119" s="5" t="s">
        <v>12</v>
      </c>
      <c r="B119" s="12" t="s">
        <v>11</v>
      </c>
      <c r="C119" s="12" t="s">
        <v>18</v>
      </c>
      <c r="D119" s="11" t="s">
        <v>392</v>
      </c>
      <c r="E119" s="11" t="s">
        <v>503</v>
      </c>
      <c r="F119" s="153">
        <v>0</v>
      </c>
      <c r="G119" s="153"/>
    </row>
    <row r="120" spans="1:9" x14ac:dyDescent="0.25">
      <c r="A120" s="5" t="s">
        <v>12</v>
      </c>
      <c r="B120" s="12" t="s">
        <v>11</v>
      </c>
      <c r="C120" s="12" t="s">
        <v>15</v>
      </c>
      <c r="D120" s="11" t="s">
        <v>465</v>
      </c>
      <c r="E120" s="11" t="s">
        <v>502</v>
      </c>
      <c r="F120" s="153">
        <v>164</v>
      </c>
      <c r="G120" s="153"/>
    </row>
    <row r="121" spans="1:9" x14ac:dyDescent="0.25">
      <c r="A121" s="5" t="s">
        <v>7</v>
      </c>
      <c r="B121" s="12"/>
      <c r="C121" s="12"/>
      <c r="D121" s="11"/>
      <c r="E121" s="11"/>
      <c r="F121" s="6"/>
      <c r="G121" s="6"/>
    </row>
    <row r="122" spans="1:9" x14ac:dyDescent="0.25">
      <c r="A122" s="12" t="s">
        <v>89</v>
      </c>
      <c r="B122" s="12"/>
      <c r="C122" s="11"/>
      <c r="D122" s="31" t="s">
        <v>540</v>
      </c>
      <c r="E122" s="31" t="s">
        <v>539</v>
      </c>
      <c r="F122" s="1"/>
      <c r="G122" s="6"/>
    </row>
    <row r="123" spans="1:9" x14ac:dyDescent="0.25">
      <c r="A123" s="12" t="s">
        <v>12</v>
      </c>
      <c r="B123" s="12" t="s">
        <v>11</v>
      </c>
      <c r="C123" s="12" t="s">
        <v>126</v>
      </c>
      <c r="D123" s="11" t="s">
        <v>183</v>
      </c>
      <c r="E123" s="11" t="s">
        <v>182</v>
      </c>
      <c r="F123" s="51">
        <v>14746</v>
      </c>
      <c r="G123" s="51"/>
    </row>
    <row r="124" spans="1:9" x14ac:dyDescent="0.25">
      <c r="A124" s="12" t="s">
        <v>12</v>
      </c>
      <c r="B124" s="12" t="s">
        <v>11</v>
      </c>
      <c r="C124" s="12" t="s">
        <v>126</v>
      </c>
      <c r="D124" s="11" t="s">
        <v>538</v>
      </c>
      <c r="E124" s="11" t="s">
        <v>483</v>
      </c>
      <c r="F124" s="51">
        <v>1081</v>
      </c>
      <c r="G124" s="51"/>
    </row>
    <row r="125" spans="1:9" x14ac:dyDescent="0.25">
      <c r="A125" s="12" t="s">
        <v>12</v>
      </c>
      <c r="B125" s="174" t="s">
        <v>71</v>
      </c>
      <c r="C125" s="12" t="s">
        <v>18</v>
      </c>
      <c r="D125" s="11" t="s">
        <v>537</v>
      </c>
      <c r="E125" s="11" t="s">
        <v>536</v>
      </c>
      <c r="F125" s="155">
        <v>7.3</v>
      </c>
      <c r="G125" s="6"/>
    </row>
    <row r="126" spans="1:9" x14ac:dyDescent="0.25">
      <c r="A126" s="12" t="s">
        <v>12</v>
      </c>
      <c r="B126" s="12" t="s">
        <v>11</v>
      </c>
      <c r="C126" s="12" t="s">
        <v>126</v>
      </c>
      <c r="D126" s="11" t="s">
        <v>480</v>
      </c>
      <c r="E126" s="11" t="s">
        <v>94</v>
      </c>
      <c r="F126" s="51">
        <v>11970</v>
      </c>
      <c r="G126" s="51"/>
    </row>
    <row r="127" spans="1:9" x14ac:dyDescent="0.25">
      <c r="A127" s="12" t="s">
        <v>12</v>
      </c>
      <c r="B127" s="12" t="s">
        <v>11</v>
      </c>
      <c r="C127" s="12" t="s">
        <v>18</v>
      </c>
      <c r="D127" s="11" t="s">
        <v>414</v>
      </c>
      <c r="E127" s="11" t="s">
        <v>92</v>
      </c>
      <c r="F127" s="155">
        <v>8.8000000000000007</v>
      </c>
      <c r="G127" s="6"/>
    </row>
    <row r="128" spans="1:9" x14ac:dyDescent="0.25">
      <c r="A128" s="12" t="s">
        <v>12</v>
      </c>
      <c r="B128" s="12" t="s">
        <v>11</v>
      </c>
      <c r="C128" s="12" t="s">
        <v>535</v>
      </c>
      <c r="D128" s="11" t="s">
        <v>534</v>
      </c>
      <c r="E128" s="11" t="s">
        <v>533</v>
      </c>
      <c r="F128" s="51">
        <v>1822</v>
      </c>
      <c r="G128" s="51"/>
      <c r="I128" s="51"/>
    </row>
    <row r="129" spans="1:7" x14ac:dyDescent="0.25">
      <c r="A129" s="12" t="s">
        <v>12</v>
      </c>
      <c r="B129" s="12" t="s">
        <v>11</v>
      </c>
      <c r="C129" s="12" t="s">
        <v>15</v>
      </c>
      <c r="D129" s="11" t="s">
        <v>479</v>
      </c>
      <c r="E129" s="11" t="s">
        <v>46</v>
      </c>
      <c r="F129" s="51">
        <v>31000</v>
      </c>
      <c r="G129" s="51"/>
    </row>
    <row r="130" spans="1:7" x14ac:dyDescent="0.25">
      <c r="A130" s="12" t="s">
        <v>12</v>
      </c>
      <c r="B130" s="12" t="s">
        <v>11</v>
      </c>
      <c r="C130" s="12" t="s">
        <v>15</v>
      </c>
      <c r="D130" s="11" t="s">
        <v>45</v>
      </c>
      <c r="E130" s="11" t="s">
        <v>478</v>
      </c>
      <c r="F130" s="51">
        <v>15000</v>
      </c>
      <c r="G130" s="51"/>
    </row>
    <row r="131" spans="1:7" x14ac:dyDescent="0.25">
      <c r="A131" s="12" t="s">
        <v>12</v>
      </c>
      <c r="B131" s="12" t="s">
        <v>11</v>
      </c>
      <c r="C131" s="12" t="s">
        <v>15</v>
      </c>
      <c r="D131" s="11" t="s">
        <v>477</v>
      </c>
      <c r="E131" s="11" t="s">
        <v>476</v>
      </c>
      <c r="F131" s="51">
        <v>3652</v>
      </c>
      <c r="G131" s="51"/>
    </row>
    <row r="132" spans="1:7" x14ac:dyDescent="0.25">
      <c r="A132" s="12" t="s">
        <v>12</v>
      </c>
      <c r="B132" s="12" t="s">
        <v>11</v>
      </c>
      <c r="C132" s="12" t="s">
        <v>126</v>
      </c>
      <c r="D132" s="11" t="s">
        <v>532</v>
      </c>
      <c r="E132" s="11" t="s">
        <v>510</v>
      </c>
      <c r="F132" s="51">
        <v>12222</v>
      </c>
      <c r="G132" s="51"/>
    </row>
    <row r="133" spans="1:7" x14ac:dyDescent="0.25">
      <c r="A133" s="12" t="s">
        <v>12</v>
      </c>
      <c r="B133" s="12" t="s">
        <v>11</v>
      </c>
      <c r="C133" s="12" t="s">
        <v>15</v>
      </c>
      <c r="D133" s="11" t="s">
        <v>475</v>
      </c>
      <c r="E133" s="11" t="s">
        <v>474</v>
      </c>
      <c r="F133" s="51">
        <v>3506</v>
      </c>
      <c r="G133" s="51"/>
    </row>
    <row r="134" spans="1:7" x14ac:dyDescent="0.25">
      <c r="A134" s="12" t="s">
        <v>12</v>
      </c>
      <c r="B134" s="12" t="s">
        <v>11</v>
      </c>
      <c r="C134" s="12" t="s">
        <v>15</v>
      </c>
      <c r="D134" s="11" t="s">
        <v>471</v>
      </c>
      <c r="E134" s="11" t="s">
        <v>470</v>
      </c>
      <c r="F134" s="51">
        <v>5753</v>
      </c>
      <c r="G134" s="51"/>
    </row>
    <row r="135" spans="1:7" x14ac:dyDescent="0.25">
      <c r="A135" s="12" t="s">
        <v>12</v>
      </c>
      <c r="B135" s="12" t="s">
        <v>11</v>
      </c>
      <c r="C135" s="12" t="s">
        <v>18</v>
      </c>
      <c r="D135" s="11" t="s">
        <v>531</v>
      </c>
      <c r="E135" s="11" t="s">
        <v>461</v>
      </c>
      <c r="F135" s="51">
        <v>58</v>
      </c>
      <c r="G135" s="51"/>
    </row>
    <row r="136" spans="1:7" x14ac:dyDescent="0.25">
      <c r="A136" s="12" t="s">
        <v>12</v>
      </c>
      <c r="B136" s="12" t="s">
        <v>11</v>
      </c>
      <c r="C136" s="12" t="s">
        <v>15</v>
      </c>
      <c r="D136" s="11" t="s">
        <v>473</v>
      </c>
      <c r="E136" s="11" t="s">
        <v>472</v>
      </c>
      <c r="F136" s="51">
        <v>3136</v>
      </c>
      <c r="G136" s="51"/>
    </row>
    <row r="137" spans="1:7" x14ac:dyDescent="0.25">
      <c r="A137" s="12" t="s">
        <v>12</v>
      </c>
      <c r="B137" s="12" t="s">
        <v>11</v>
      </c>
      <c r="C137" s="12" t="s">
        <v>15</v>
      </c>
      <c r="D137" s="11" t="s">
        <v>469</v>
      </c>
      <c r="E137" s="11" t="s">
        <v>468</v>
      </c>
      <c r="F137" s="51">
        <v>1028</v>
      </c>
      <c r="G137" s="51"/>
    </row>
    <row r="138" spans="1:7" x14ac:dyDescent="0.25">
      <c r="A138" s="12" t="s">
        <v>12</v>
      </c>
      <c r="B138" s="12" t="s">
        <v>11</v>
      </c>
      <c r="C138" s="12" t="s">
        <v>126</v>
      </c>
      <c r="D138" s="11" t="s">
        <v>506</v>
      </c>
      <c r="E138" s="11" t="s">
        <v>530</v>
      </c>
      <c r="F138" s="51">
        <v>2870</v>
      </c>
      <c r="G138" s="51"/>
    </row>
    <row r="139" spans="1:7" x14ac:dyDescent="0.25">
      <c r="A139" s="12" t="s">
        <v>12</v>
      </c>
      <c r="B139" s="12" t="s">
        <v>11</v>
      </c>
      <c r="C139" s="12" t="s">
        <v>15</v>
      </c>
      <c r="D139" s="11" t="s">
        <v>467</v>
      </c>
      <c r="E139" s="11" t="s">
        <v>466</v>
      </c>
      <c r="F139" s="51">
        <v>1223</v>
      </c>
      <c r="G139" s="51"/>
    </row>
    <row r="140" spans="1:7" x14ac:dyDescent="0.25">
      <c r="A140" s="12" t="s">
        <v>12</v>
      </c>
      <c r="B140" s="12" t="s">
        <v>11</v>
      </c>
      <c r="C140" s="12" t="s">
        <v>15</v>
      </c>
      <c r="D140" s="11" t="s">
        <v>22</v>
      </c>
      <c r="E140" s="11" t="s">
        <v>21</v>
      </c>
      <c r="F140" s="51">
        <v>195</v>
      </c>
      <c r="G140" s="51"/>
    </row>
    <row r="141" spans="1:7" x14ac:dyDescent="0.25">
      <c r="A141" s="12" t="s">
        <v>12</v>
      </c>
      <c r="B141" s="12" t="s">
        <v>11</v>
      </c>
      <c r="C141" s="12" t="s">
        <v>15</v>
      </c>
      <c r="D141" s="11" t="s">
        <v>493</v>
      </c>
      <c r="E141" s="11" t="s">
        <v>462</v>
      </c>
      <c r="F141" s="51">
        <v>3204</v>
      </c>
      <c r="G141" s="51"/>
    </row>
    <row r="142" spans="1:7" x14ac:dyDescent="0.25">
      <c r="A142" s="12" t="s">
        <v>12</v>
      </c>
      <c r="B142" s="12" t="s">
        <v>11</v>
      </c>
      <c r="C142" s="12" t="s">
        <v>15</v>
      </c>
      <c r="D142" s="11" t="s">
        <v>22</v>
      </c>
      <c r="E142" s="11" t="s">
        <v>21</v>
      </c>
      <c r="F142" s="51">
        <v>195</v>
      </c>
      <c r="G142" s="51"/>
    </row>
    <row r="143" spans="1:7" x14ac:dyDescent="0.25">
      <c r="A143" s="12" t="s">
        <v>12</v>
      </c>
      <c r="B143" s="12" t="s">
        <v>11</v>
      </c>
      <c r="C143" s="12" t="s">
        <v>18</v>
      </c>
      <c r="D143" s="11" t="s">
        <v>20</v>
      </c>
      <c r="E143" s="11" t="s">
        <v>461</v>
      </c>
      <c r="F143" s="51">
        <v>94</v>
      </c>
      <c r="G143" s="51"/>
    </row>
    <row r="144" spans="1:7" x14ac:dyDescent="0.25">
      <c r="A144" s="12" t="s">
        <v>12</v>
      </c>
      <c r="B144" s="12" t="s">
        <v>11</v>
      </c>
      <c r="C144" s="12" t="s">
        <v>15</v>
      </c>
      <c r="D144" s="11" t="s">
        <v>465</v>
      </c>
      <c r="E144" s="11" t="s">
        <v>464</v>
      </c>
      <c r="F144" s="51">
        <v>1566</v>
      </c>
      <c r="G144" s="51"/>
    </row>
    <row r="145" spans="1:10" x14ac:dyDescent="0.25">
      <c r="A145" s="5" t="s">
        <v>7</v>
      </c>
      <c r="B145" s="12"/>
      <c r="C145" s="12"/>
      <c r="D145" s="11"/>
      <c r="E145" s="11"/>
      <c r="F145" s="51"/>
      <c r="G145" s="6"/>
    </row>
    <row r="146" spans="1:10" ht="14.4" x14ac:dyDescent="0.3">
      <c r="A146" s="5" t="s">
        <v>2</v>
      </c>
      <c r="D146" s="8" t="s">
        <v>529</v>
      </c>
      <c r="E146" s="8" t="s">
        <v>528</v>
      </c>
      <c r="F146" s="51"/>
      <c r="G146" s="6"/>
    </row>
    <row r="147" spans="1:10" ht="14.4" x14ac:dyDescent="0.3">
      <c r="A147" s="5" t="s">
        <v>2</v>
      </c>
      <c r="D147" s="8" t="s">
        <v>527</v>
      </c>
      <c r="E147" s="8" t="s">
        <v>526</v>
      </c>
      <c r="F147" s="51"/>
      <c r="G147" s="6"/>
    </row>
    <row r="148" spans="1:10" ht="14.4" x14ac:dyDescent="0.3">
      <c r="A148" s="5" t="s">
        <v>2</v>
      </c>
      <c r="D148" s="8" t="s">
        <v>525</v>
      </c>
      <c r="E148" s="8" t="s">
        <v>524</v>
      </c>
      <c r="F148" s="51"/>
      <c r="G148" s="6"/>
    </row>
    <row r="149" spans="1:10" x14ac:dyDescent="0.25">
      <c r="A149" s="5" t="s">
        <v>7</v>
      </c>
      <c r="B149" s="12"/>
      <c r="C149" s="12"/>
      <c r="D149" s="11"/>
      <c r="E149" s="11"/>
      <c r="F149" s="6"/>
      <c r="G149" s="6"/>
    </row>
    <row r="150" spans="1:10" x14ac:dyDescent="0.25">
      <c r="A150" s="32" t="s">
        <v>89</v>
      </c>
      <c r="D150" s="31" t="s">
        <v>484</v>
      </c>
      <c r="E150" s="31" t="s">
        <v>523</v>
      </c>
      <c r="G150" s="153"/>
    </row>
    <row r="151" spans="1:10" x14ac:dyDescent="0.25">
      <c r="A151" s="5" t="s">
        <v>12</v>
      </c>
      <c r="B151" s="12" t="s">
        <v>11</v>
      </c>
      <c r="C151" s="12" t="s">
        <v>126</v>
      </c>
      <c r="D151" s="11" t="s">
        <v>183</v>
      </c>
      <c r="E151" s="11" t="s">
        <v>182</v>
      </c>
      <c r="F151" s="51">
        <v>745</v>
      </c>
      <c r="G151" s="51"/>
    </row>
    <row r="152" spans="1:10" x14ac:dyDescent="0.25">
      <c r="A152" s="5" t="s">
        <v>12</v>
      </c>
      <c r="B152" s="12" t="s">
        <v>11</v>
      </c>
      <c r="C152" s="12" t="s">
        <v>126</v>
      </c>
      <c r="D152" s="11" t="s">
        <v>64</v>
      </c>
      <c r="E152" s="11" t="s">
        <v>483</v>
      </c>
      <c r="F152" s="51">
        <v>155</v>
      </c>
      <c r="G152" s="51"/>
      <c r="I152" s="177"/>
    </row>
    <row r="153" spans="1:10" x14ac:dyDescent="0.25">
      <c r="A153" s="5" t="s">
        <v>12</v>
      </c>
      <c r="B153" s="174" t="s">
        <v>105</v>
      </c>
      <c r="C153" s="12" t="s">
        <v>18</v>
      </c>
      <c r="D153" s="11" t="s">
        <v>62</v>
      </c>
      <c r="E153" s="11" t="s">
        <v>516</v>
      </c>
      <c r="F153" s="6">
        <v>20.8</v>
      </c>
      <c r="G153" s="6"/>
      <c r="J153" s="178"/>
    </row>
    <row r="154" spans="1:10" x14ac:dyDescent="0.25">
      <c r="A154" s="5" t="s">
        <v>12</v>
      </c>
      <c r="B154" s="12" t="s">
        <v>11</v>
      </c>
      <c r="C154" s="12" t="s">
        <v>126</v>
      </c>
      <c r="D154" s="11" t="s">
        <v>480</v>
      </c>
      <c r="E154" s="11" t="s">
        <v>94</v>
      </c>
      <c r="F154" s="51">
        <v>824</v>
      </c>
      <c r="G154" s="51"/>
      <c r="I154" s="177"/>
      <c r="J154" s="178"/>
    </row>
    <row r="155" spans="1:10" x14ac:dyDescent="0.25">
      <c r="A155" s="5" t="s">
        <v>12</v>
      </c>
      <c r="B155" s="12" t="s">
        <v>11</v>
      </c>
      <c r="C155" s="12" t="s">
        <v>18</v>
      </c>
      <c r="D155" s="11" t="s">
        <v>515</v>
      </c>
      <c r="E155" s="11" t="s">
        <v>514</v>
      </c>
      <c r="F155" s="35">
        <v>24.7</v>
      </c>
      <c r="G155" s="35"/>
      <c r="I155" s="177"/>
    </row>
    <row r="156" spans="1:10" x14ac:dyDescent="0.25">
      <c r="A156" s="5" t="s">
        <v>12</v>
      </c>
      <c r="B156" s="12" t="s">
        <v>11</v>
      </c>
      <c r="C156" s="12" t="s">
        <v>15</v>
      </c>
      <c r="D156" s="11" t="s">
        <v>513</v>
      </c>
      <c r="E156" s="11" t="s">
        <v>50</v>
      </c>
      <c r="F156" s="51">
        <v>314</v>
      </c>
      <c r="G156" s="51"/>
    </row>
    <row r="157" spans="1:10" x14ac:dyDescent="0.25">
      <c r="A157" s="5" t="s">
        <v>12</v>
      </c>
      <c r="B157" s="12" t="s">
        <v>11</v>
      </c>
      <c r="C157" s="12" t="s">
        <v>15</v>
      </c>
      <c r="D157" s="11" t="s">
        <v>479</v>
      </c>
      <c r="E157" s="11" t="s">
        <v>512</v>
      </c>
      <c r="F157" s="51">
        <v>4300</v>
      </c>
      <c r="G157" s="51"/>
    </row>
    <row r="158" spans="1:10" x14ac:dyDescent="0.25">
      <c r="A158" s="5" t="s">
        <v>12</v>
      </c>
      <c r="B158" s="12" t="s">
        <v>11</v>
      </c>
      <c r="C158" s="12" t="s">
        <v>15</v>
      </c>
      <c r="D158" s="11" t="s">
        <v>45</v>
      </c>
      <c r="E158" s="11" t="s">
        <v>478</v>
      </c>
      <c r="F158" s="51">
        <v>1900</v>
      </c>
      <c r="G158" s="51"/>
    </row>
    <row r="159" spans="1:10" x14ac:dyDescent="0.25">
      <c r="A159" s="5" t="s">
        <v>12</v>
      </c>
      <c r="B159" s="12" t="s">
        <v>11</v>
      </c>
      <c r="C159" s="12" t="s">
        <v>15</v>
      </c>
      <c r="D159" s="11" t="s">
        <v>477</v>
      </c>
      <c r="E159" s="11" t="s">
        <v>476</v>
      </c>
      <c r="F159" s="51">
        <v>615</v>
      </c>
      <c r="G159" s="51"/>
    </row>
    <row r="160" spans="1:10" x14ac:dyDescent="0.25">
      <c r="A160" s="5" t="s">
        <v>12</v>
      </c>
      <c r="B160" s="12" t="s">
        <v>11</v>
      </c>
      <c r="C160" s="12" t="s">
        <v>126</v>
      </c>
      <c r="D160" s="11" t="s">
        <v>511</v>
      </c>
      <c r="E160" s="11" t="s">
        <v>510</v>
      </c>
      <c r="F160" s="51">
        <v>836</v>
      </c>
      <c r="G160" s="51"/>
    </row>
    <row r="161" spans="1:7" x14ac:dyDescent="0.25">
      <c r="A161" s="5" t="s">
        <v>12</v>
      </c>
      <c r="B161" s="12" t="s">
        <v>11</v>
      </c>
      <c r="C161" s="12" t="s">
        <v>15</v>
      </c>
      <c r="D161" s="11" t="s">
        <v>475</v>
      </c>
      <c r="E161" s="11" t="s">
        <v>474</v>
      </c>
      <c r="F161" s="51">
        <v>226</v>
      </c>
      <c r="G161" s="51"/>
    </row>
    <row r="162" spans="1:7" x14ac:dyDescent="0.25">
      <c r="A162" s="5" t="s">
        <v>12</v>
      </c>
      <c r="B162" s="12" t="s">
        <v>11</v>
      </c>
      <c r="C162" s="12" t="s">
        <v>15</v>
      </c>
      <c r="D162" s="11" t="s">
        <v>471</v>
      </c>
      <c r="E162" s="11" t="s">
        <v>509</v>
      </c>
      <c r="F162" s="51">
        <v>810</v>
      </c>
      <c r="G162" s="51"/>
    </row>
    <row r="163" spans="1:7" x14ac:dyDescent="0.25">
      <c r="A163" s="5" t="s">
        <v>12</v>
      </c>
      <c r="B163" s="12" t="s">
        <v>11</v>
      </c>
      <c r="C163" s="12" t="s">
        <v>18</v>
      </c>
      <c r="D163" s="11" t="s">
        <v>404</v>
      </c>
      <c r="E163" s="11" t="s">
        <v>508</v>
      </c>
      <c r="F163" s="51">
        <v>64</v>
      </c>
      <c r="G163" s="51"/>
    </row>
    <row r="164" spans="1:7" x14ac:dyDescent="0.25">
      <c r="A164" s="5" t="s">
        <v>12</v>
      </c>
      <c r="B164" s="12" t="s">
        <v>11</v>
      </c>
      <c r="C164" s="12" t="s">
        <v>15</v>
      </c>
      <c r="D164" s="11" t="s">
        <v>473</v>
      </c>
      <c r="E164" s="11" t="s">
        <v>507</v>
      </c>
      <c r="F164" s="51">
        <v>576</v>
      </c>
      <c r="G164" s="51"/>
    </row>
    <row r="165" spans="1:7" x14ac:dyDescent="0.25">
      <c r="A165" s="5" t="s">
        <v>12</v>
      </c>
      <c r="B165" s="12" t="s">
        <v>11</v>
      </c>
      <c r="C165" s="12" t="s">
        <v>15</v>
      </c>
      <c r="D165" s="11" t="s">
        <v>469</v>
      </c>
      <c r="E165" s="11" t="s">
        <v>468</v>
      </c>
      <c r="F165" s="51">
        <v>0</v>
      </c>
      <c r="G165" s="51"/>
    </row>
    <row r="166" spans="1:7" x14ac:dyDescent="0.25">
      <c r="A166" s="5" t="s">
        <v>12</v>
      </c>
      <c r="B166" s="12" t="s">
        <v>11</v>
      </c>
      <c r="C166" s="12" t="s">
        <v>18</v>
      </c>
      <c r="D166" s="11" t="s">
        <v>506</v>
      </c>
      <c r="E166" s="11" t="s">
        <v>505</v>
      </c>
      <c r="F166" s="28">
        <v>0</v>
      </c>
      <c r="G166" s="28"/>
    </row>
    <row r="167" spans="1:7" x14ac:dyDescent="0.25">
      <c r="A167" s="5" t="s">
        <v>12</v>
      </c>
      <c r="B167" s="12" t="s">
        <v>11</v>
      </c>
      <c r="C167" s="12" t="s">
        <v>15</v>
      </c>
      <c r="D167" s="11" t="s">
        <v>467</v>
      </c>
      <c r="E167" s="11" t="s">
        <v>466</v>
      </c>
      <c r="F167" s="153">
        <v>0</v>
      </c>
      <c r="G167" s="153"/>
    </row>
    <row r="168" spans="1:7" x14ac:dyDescent="0.25">
      <c r="A168" s="5" t="s">
        <v>12</v>
      </c>
      <c r="B168" s="12" t="s">
        <v>11</v>
      </c>
      <c r="C168" s="12" t="s">
        <v>15</v>
      </c>
      <c r="D168" s="11" t="s">
        <v>463</v>
      </c>
      <c r="E168" s="11" t="s">
        <v>504</v>
      </c>
      <c r="F168" s="153">
        <v>0</v>
      </c>
      <c r="G168" s="153"/>
    </row>
    <row r="169" spans="1:7" x14ac:dyDescent="0.25">
      <c r="A169" s="5" t="s">
        <v>12</v>
      </c>
      <c r="B169" s="12" t="s">
        <v>11</v>
      </c>
      <c r="C169" s="12" t="s">
        <v>18</v>
      </c>
      <c r="D169" s="11" t="s">
        <v>392</v>
      </c>
      <c r="E169" s="11" t="s">
        <v>503</v>
      </c>
      <c r="F169" s="153">
        <v>0</v>
      </c>
      <c r="G169" s="153"/>
    </row>
    <row r="170" spans="1:7" x14ac:dyDescent="0.25">
      <c r="A170" s="5" t="s">
        <v>12</v>
      </c>
      <c r="B170" s="12" t="s">
        <v>11</v>
      </c>
      <c r="C170" s="12" t="s">
        <v>15</v>
      </c>
      <c r="D170" s="11" t="s">
        <v>465</v>
      </c>
      <c r="E170" s="11" t="s">
        <v>502</v>
      </c>
      <c r="F170" s="153">
        <v>0</v>
      </c>
      <c r="G170" s="153"/>
    </row>
    <row r="171" spans="1:7" x14ac:dyDescent="0.25">
      <c r="G171" s="153"/>
    </row>
  </sheetData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5270-EE2B-4314-8174-08C3C2834E1A}">
  <sheetPr>
    <tabColor rgb="FFFFC000"/>
    <pageSetUpPr fitToPage="1"/>
  </sheetPr>
  <dimension ref="A1:BA51"/>
  <sheetViews>
    <sheetView tabSelected="1" topLeftCell="A6" zoomScale="80" zoomScaleNormal="80" workbookViewId="0">
      <pane xSplit="33" ySplit="1" topLeftCell="AH7" activePane="bottomRight" state="frozen"/>
      <selection activeCell="T25" sqref="T25"/>
      <selection pane="topRight" activeCell="T25" sqref="T25"/>
      <selection pane="bottomLeft" activeCell="T25" sqref="T25"/>
      <selection pane="bottomRight" activeCell="AP24" sqref="AP24"/>
    </sheetView>
  </sheetViews>
  <sheetFormatPr defaultColWidth="9.109375" defaultRowHeight="13.8" outlineLevelCol="1" x14ac:dyDescent="0.25"/>
  <cols>
    <col min="1" max="1" width="14" style="77" hidden="1" customWidth="1" outlineLevel="1"/>
    <col min="2" max="2" width="7.88671875" style="57" hidden="1" customWidth="1" outlineLevel="1"/>
    <col min="3" max="3" width="4.5546875" style="56" hidden="1" customWidth="1" outlineLevel="1"/>
    <col min="4" max="4" width="36" style="76" hidden="1" customWidth="1" outlineLevel="1"/>
    <col min="5" max="5" width="45.109375" style="76" customWidth="1" collapsed="1"/>
    <col min="6" max="13" width="9.109375" style="11" hidden="1" customWidth="1"/>
    <col min="14" max="15" width="10.5546875" style="11" hidden="1" customWidth="1"/>
    <col min="16" max="17" width="8.5546875" style="11" hidden="1" customWidth="1"/>
    <col min="18" max="20" width="10.5546875" style="11" hidden="1" customWidth="1"/>
    <col min="21" max="21" width="11.44140625" style="11" hidden="1" customWidth="1"/>
    <col min="22" max="29" width="8.5546875" style="11" hidden="1" customWidth="1"/>
    <col min="30" max="32" width="9" style="11" hidden="1" customWidth="1"/>
    <col min="33" max="33" width="9.109375" style="11" hidden="1" customWidth="1"/>
    <col min="34" max="34" width="9" style="11" bestFit="1" customWidth="1"/>
    <col min="35" max="40" width="8.5546875" style="11" bestFit="1" customWidth="1"/>
    <col min="41" max="48" width="9.109375" style="11"/>
    <col min="49" max="49" width="11.33203125" style="11" customWidth="1"/>
    <col min="50" max="50" width="10.5546875" style="11" customWidth="1"/>
    <col min="51" max="51" width="10.33203125" style="11" customWidth="1"/>
    <col min="52" max="52" width="12.6640625" style="11" customWidth="1"/>
    <col min="53" max="16384" width="9.109375" style="11"/>
  </cols>
  <sheetData>
    <row r="1" spans="1:53" x14ac:dyDescent="0.25">
      <c r="A1" s="75">
        <f>'Incomestatement_IFRS-Q'!A1</f>
        <v>46057</v>
      </c>
      <c r="B1" s="57" t="s">
        <v>139</v>
      </c>
      <c r="D1" s="74" t="s">
        <v>138</v>
      </c>
      <c r="E1" s="74" t="s">
        <v>138</v>
      </c>
    </row>
    <row r="2" spans="1:53" x14ac:dyDescent="0.25">
      <c r="B2" s="57" t="s">
        <v>137</v>
      </c>
      <c r="D2" s="72">
        <f>A1</f>
        <v>46057</v>
      </c>
      <c r="E2" s="71">
        <f>A1</f>
        <v>46057</v>
      </c>
    </row>
    <row r="3" spans="1:53" x14ac:dyDescent="0.25">
      <c r="B3" s="57" t="s">
        <v>136</v>
      </c>
      <c r="C3" s="56" t="s">
        <v>135</v>
      </c>
      <c r="D3" s="68" t="s">
        <v>134</v>
      </c>
      <c r="E3" s="68" t="s">
        <v>133</v>
      </c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53" x14ac:dyDescent="0.25">
      <c r="A4" s="57" t="s">
        <v>132</v>
      </c>
      <c r="B4" s="57" t="s">
        <v>131</v>
      </c>
      <c r="C4" s="67"/>
      <c r="D4" s="121" t="s">
        <v>249</v>
      </c>
      <c r="E4" s="121" t="s">
        <v>593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1:53" x14ac:dyDescent="0.25">
      <c r="A5" s="57"/>
      <c r="B5" s="57" t="s">
        <v>128</v>
      </c>
      <c r="C5" s="56" t="s">
        <v>10</v>
      </c>
      <c r="D5" s="64"/>
      <c r="E5" s="64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T5" s="52"/>
    </row>
    <row r="6" spans="1:53" ht="27.6" x14ac:dyDescent="0.25">
      <c r="A6" s="63" t="s">
        <v>33</v>
      </c>
      <c r="B6" s="63" t="s">
        <v>127</v>
      </c>
      <c r="C6" s="62"/>
      <c r="D6" s="61" t="s">
        <v>126</v>
      </c>
      <c r="E6" s="61" t="s">
        <v>125</v>
      </c>
      <c r="F6" s="58" t="s">
        <v>592</v>
      </c>
      <c r="G6" s="58" t="s">
        <v>591</v>
      </c>
      <c r="H6" s="58" t="s">
        <v>590</v>
      </c>
      <c r="I6" s="58" t="s">
        <v>589</v>
      </c>
      <c r="J6" s="58" t="s">
        <v>588</v>
      </c>
      <c r="K6" s="58" t="s">
        <v>587</v>
      </c>
      <c r="L6" s="58" t="s">
        <v>586</v>
      </c>
      <c r="M6" s="58" t="s">
        <v>585</v>
      </c>
      <c r="N6" s="58" t="s">
        <v>584</v>
      </c>
      <c r="O6" s="58" t="s">
        <v>583</v>
      </c>
      <c r="P6" s="58" t="s">
        <v>582</v>
      </c>
      <c r="Q6" s="58" t="s">
        <v>581</v>
      </c>
      <c r="R6" s="58" t="s">
        <v>580</v>
      </c>
      <c r="S6" s="58" t="s">
        <v>579</v>
      </c>
      <c r="T6" s="58" t="s">
        <v>578</v>
      </c>
      <c r="U6" s="58" t="s">
        <v>577</v>
      </c>
      <c r="V6" s="58" t="s">
        <v>576</v>
      </c>
      <c r="W6" s="58" t="s">
        <v>575</v>
      </c>
      <c r="X6" s="58" t="s">
        <v>574</v>
      </c>
      <c r="Y6" s="58" t="s">
        <v>573</v>
      </c>
      <c r="Z6" s="58" t="s">
        <v>572</v>
      </c>
      <c r="AA6" s="58" t="s">
        <v>571</v>
      </c>
      <c r="AB6" s="58" t="s">
        <v>570</v>
      </c>
      <c r="AC6" s="58" t="s">
        <v>569</v>
      </c>
      <c r="AD6" s="59" t="s">
        <v>568</v>
      </c>
      <c r="AE6" s="59" t="s">
        <v>567</v>
      </c>
      <c r="AF6" s="59" t="s">
        <v>566</v>
      </c>
      <c r="AG6" s="59" t="s">
        <v>565</v>
      </c>
      <c r="AH6" s="59" t="s">
        <v>124</v>
      </c>
      <c r="AI6" s="59" t="s">
        <v>123</v>
      </c>
      <c r="AJ6" s="59" t="s">
        <v>122</v>
      </c>
      <c r="AK6" s="59" t="s">
        <v>121</v>
      </c>
      <c r="AL6" s="59" t="s">
        <v>120</v>
      </c>
      <c r="AM6" s="59" t="s">
        <v>119</v>
      </c>
      <c r="AN6" s="59" t="s">
        <v>118</v>
      </c>
      <c r="AO6" s="59" t="s">
        <v>117</v>
      </c>
      <c r="AP6" s="59" t="s">
        <v>116</v>
      </c>
      <c r="AQ6" s="59" t="s">
        <v>115</v>
      </c>
      <c r="AR6" s="59" t="s">
        <v>114</v>
      </c>
      <c r="AS6" s="59" t="s">
        <v>113</v>
      </c>
      <c r="AT6" s="59" t="s">
        <v>112</v>
      </c>
      <c r="AU6" s="59" t="s">
        <v>111</v>
      </c>
      <c r="AV6" s="59" t="s">
        <v>110</v>
      </c>
      <c r="AW6" s="58" t="s">
        <v>109</v>
      </c>
      <c r="AX6" s="58" t="s">
        <v>549</v>
      </c>
      <c r="AY6" s="58" t="s">
        <v>548</v>
      </c>
      <c r="AZ6" s="58" t="s">
        <v>547</v>
      </c>
      <c r="BA6" s="58" t="s">
        <v>546</v>
      </c>
    </row>
    <row r="7" spans="1:53" x14ac:dyDescent="0.25">
      <c r="A7" s="57" t="s">
        <v>108</v>
      </c>
      <c r="D7" s="55"/>
      <c r="E7" s="55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208"/>
      <c r="AX7" s="208"/>
    </row>
    <row r="8" spans="1:53" s="31" customFormat="1" x14ac:dyDescent="0.25">
      <c r="A8" s="22" t="s">
        <v>89</v>
      </c>
      <c r="B8" s="22"/>
      <c r="C8" s="67"/>
      <c r="D8" s="55" t="s">
        <v>247</v>
      </c>
      <c r="E8" s="55" t="s">
        <v>246</v>
      </c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141"/>
      <c r="Q8" s="141"/>
      <c r="R8" s="141"/>
      <c r="S8" s="141"/>
      <c r="T8" s="141"/>
      <c r="AW8" s="141"/>
      <c r="AX8" s="141"/>
    </row>
    <row r="9" spans="1:53" x14ac:dyDescent="0.25">
      <c r="A9" s="22" t="s">
        <v>89</v>
      </c>
      <c r="C9" s="67"/>
      <c r="D9" s="55" t="s">
        <v>245</v>
      </c>
      <c r="E9" s="55" t="s">
        <v>244</v>
      </c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 t="s">
        <v>560</v>
      </c>
      <c r="AM9" s="80"/>
      <c r="AN9" s="80"/>
      <c r="AW9" s="215"/>
      <c r="AX9" s="215"/>
    </row>
    <row r="10" spans="1:53" x14ac:dyDescent="0.25">
      <c r="A10" s="57" t="s">
        <v>145</v>
      </c>
      <c r="B10" s="57" t="s">
        <v>11</v>
      </c>
      <c r="D10" s="134" t="s">
        <v>243</v>
      </c>
      <c r="E10" s="76" t="s">
        <v>564</v>
      </c>
      <c r="F10" s="214">
        <v>6890.9009999999998</v>
      </c>
      <c r="G10" s="214">
        <v>6696.1019999999999</v>
      </c>
      <c r="H10" s="214">
        <v>6978.3419999999996</v>
      </c>
      <c r="I10" s="214">
        <v>6092.2150000000001</v>
      </c>
      <c r="J10" s="214">
        <v>6081.9220000000005</v>
      </c>
      <c r="K10" s="214">
        <v>5761.5400000000009</v>
      </c>
      <c r="L10" s="214">
        <v>5443.1209999999992</v>
      </c>
      <c r="M10" s="214">
        <v>4736.9410000000007</v>
      </c>
      <c r="N10" s="214">
        <v>5100.2399999899972</v>
      </c>
      <c r="O10" s="214">
        <v>5304</v>
      </c>
      <c r="P10" s="214">
        <v>5439</v>
      </c>
      <c r="Q10" s="214">
        <v>5035</v>
      </c>
      <c r="R10" s="214">
        <v>5956</v>
      </c>
      <c r="S10" s="214">
        <v>5949</v>
      </c>
      <c r="T10" s="214">
        <v>5854</v>
      </c>
      <c r="U10" s="80">
        <v>5734</v>
      </c>
      <c r="V10" s="80">
        <v>6250</v>
      </c>
      <c r="W10" s="80">
        <v>6880</v>
      </c>
      <c r="X10" s="80">
        <v>6663</v>
      </c>
      <c r="Y10" s="80">
        <v>5720</v>
      </c>
      <c r="Z10" s="80">
        <v>6417</v>
      </c>
      <c r="AA10" s="80">
        <v>6809</v>
      </c>
      <c r="AB10" s="80">
        <v>6579</v>
      </c>
      <c r="AC10" s="80">
        <v>7149</v>
      </c>
      <c r="AD10" s="151">
        <v>8613</v>
      </c>
      <c r="AE10" s="151"/>
      <c r="AF10" s="151"/>
      <c r="AG10" s="151"/>
      <c r="AH10" s="80"/>
      <c r="AI10" s="80"/>
      <c r="AJ10" s="80"/>
      <c r="AK10" s="80"/>
      <c r="AL10" s="80"/>
      <c r="AM10" s="80"/>
      <c r="AN10" s="80">
        <v>210</v>
      </c>
      <c r="AO10" s="80">
        <v>262</v>
      </c>
      <c r="AP10" s="80">
        <v>295</v>
      </c>
      <c r="AQ10" s="80">
        <v>372</v>
      </c>
      <c r="AR10" s="80">
        <v>214</v>
      </c>
      <c r="AS10" s="80">
        <v>239</v>
      </c>
      <c r="AT10" s="80">
        <v>248</v>
      </c>
      <c r="AU10" s="80">
        <v>245</v>
      </c>
      <c r="AV10" s="80">
        <v>280</v>
      </c>
      <c r="AW10" s="213">
        <v>285.87720000000002</v>
      </c>
      <c r="AX10" s="213">
        <v>268.95949999999999</v>
      </c>
      <c r="AY10" s="213">
        <v>276</v>
      </c>
      <c r="AZ10" s="11">
        <v>274</v>
      </c>
      <c r="BA10" s="11">
        <v>268</v>
      </c>
    </row>
    <row r="11" spans="1:53" x14ac:dyDescent="0.25">
      <c r="A11" s="57" t="s">
        <v>145</v>
      </c>
      <c r="B11" s="57" t="s">
        <v>11</v>
      </c>
      <c r="C11" s="67"/>
      <c r="D11" s="76" t="s">
        <v>242</v>
      </c>
      <c r="E11" s="76" t="s">
        <v>241</v>
      </c>
      <c r="F11" s="214">
        <v>5972.6670000000004</v>
      </c>
      <c r="G11" s="214">
        <v>6693.473</v>
      </c>
      <c r="H11" s="214">
        <v>6878.21</v>
      </c>
      <c r="I11" s="214">
        <v>6360.5010000000002</v>
      </c>
      <c r="J11" s="214">
        <v>7030.7979999999998</v>
      </c>
      <c r="K11" s="214">
        <v>7974.3940000000002</v>
      </c>
      <c r="L11" s="214">
        <v>8693.8729999999996</v>
      </c>
      <c r="M11" s="214">
        <v>7042.85</v>
      </c>
      <c r="N11" s="214">
        <v>7770.2749999999996</v>
      </c>
      <c r="O11" s="214">
        <v>8507</v>
      </c>
      <c r="P11" s="214">
        <v>9477</v>
      </c>
      <c r="Q11" s="214">
        <v>7898</v>
      </c>
      <c r="R11" s="214">
        <v>8530</v>
      </c>
      <c r="S11" s="214">
        <v>8821</v>
      </c>
      <c r="T11" s="214">
        <v>10475</v>
      </c>
      <c r="U11" s="80">
        <v>9482</v>
      </c>
      <c r="V11" s="80">
        <v>10760</v>
      </c>
      <c r="W11" s="80">
        <v>12000</v>
      </c>
      <c r="X11" s="80">
        <v>12523</v>
      </c>
      <c r="Y11" s="80">
        <v>11381</v>
      </c>
      <c r="Z11" s="80">
        <v>11635</v>
      </c>
      <c r="AA11" s="80">
        <v>12701</v>
      </c>
      <c r="AB11" s="80">
        <v>13700</v>
      </c>
      <c r="AC11" s="80">
        <v>11761</v>
      </c>
      <c r="AD11" s="151">
        <v>12532</v>
      </c>
      <c r="AE11" s="80">
        <v>812</v>
      </c>
      <c r="AF11" s="80">
        <v>949</v>
      </c>
      <c r="AG11" s="80">
        <v>847</v>
      </c>
      <c r="AH11" s="80">
        <v>889</v>
      </c>
      <c r="AI11" s="80">
        <v>803</v>
      </c>
      <c r="AJ11" s="80">
        <v>828</v>
      </c>
      <c r="AK11" s="80">
        <v>877</v>
      </c>
      <c r="AL11" s="80">
        <v>759.31709999999998</v>
      </c>
      <c r="AM11" s="80">
        <v>748</v>
      </c>
      <c r="AN11" s="80">
        <v>658</v>
      </c>
      <c r="AO11" s="80">
        <v>708</v>
      </c>
      <c r="AP11" s="80">
        <v>763</v>
      </c>
      <c r="AQ11" s="80">
        <v>1310</v>
      </c>
      <c r="AR11" s="80">
        <v>1171</v>
      </c>
      <c r="AS11" s="80">
        <v>1119</v>
      </c>
      <c r="AT11" s="80">
        <v>1056</v>
      </c>
      <c r="AU11" s="80">
        <v>1045</v>
      </c>
      <c r="AV11" s="80">
        <v>1039</v>
      </c>
      <c r="AW11" s="213">
        <v>1052.0767000000001</v>
      </c>
      <c r="AX11" s="213">
        <v>906.77580000000012</v>
      </c>
      <c r="AY11" s="213">
        <v>575</v>
      </c>
      <c r="AZ11" s="11">
        <v>532</v>
      </c>
      <c r="BA11" s="11">
        <v>461</v>
      </c>
    </row>
    <row r="12" spans="1:53" s="31" customFormat="1" x14ac:dyDescent="0.25">
      <c r="A12" s="22" t="s">
        <v>158</v>
      </c>
      <c r="B12" s="22" t="s">
        <v>11</v>
      </c>
      <c r="C12" s="67"/>
      <c r="D12" s="55" t="s">
        <v>240</v>
      </c>
      <c r="E12" s="55" t="s">
        <v>239</v>
      </c>
      <c r="F12" s="211">
        <v>517.37800000000004</v>
      </c>
      <c r="G12" s="211">
        <v>558.31999999999994</v>
      </c>
      <c r="H12" s="211">
        <v>558.07299999999998</v>
      </c>
      <c r="I12" s="211">
        <v>653.65100000000007</v>
      </c>
      <c r="J12" s="211">
        <v>679.47900000000004</v>
      </c>
      <c r="K12" s="211">
        <v>757.94200000000001</v>
      </c>
      <c r="L12" s="211">
        <v>733.03</v>
      </c>
      <c r="M12" s="211">
        <v>773.39400000000001</v>
      </c>
      <c r="N12" s="211">
        <v>869.46841992999919</v>
      </c>
      <c r="O12" s="211">
        <v>852</v>
      </c>
      <c r="P12" s="211">
        <v>882</v>
      </c>
      <c r="Q12" s="211">
        <v>933</v>
      </c>
      <c r="R12" s="211">
        <v>849</v>
      </c>
      <c r="S12" s="211">
        <v>835</v>
      </c>
      <c r="T12" s="211">
        <v>881</v>
      </c>
      <c r="U12" s="83">
        <v>705</v>
      </c>
      <c r="V12" s="83">
        <v>738</v>
      </c>
      <c r="W12" s="83">
        <v>761</v>
      </c>
      <c r="X12" s="83">
        <v>776</v>
      </c>
      <c r="Y12" s="83">
        <v>720</v>
      </c>
      <c r="Z12" s="83">
        <v>1070</v>
      </c>
      <c r="AA12" s="83">
        <v>1006</v>
      </c>
      <c r="AB12" s="83">
        <v>997</v>
      </c>
      <c r="AC12" s="83">
        <v>904</v>
      </c>
      <c r="AD12" s="83">
        <v>946</v>
      </c>
      <c r="AE12" s="83">
        <v>812</v>
      </c>
      <c r="AF12" s="83">
        <v>949</v>
      </c>
      <c r="AG12" s="83">
        <v>847</v>
      </c>
      <c r="AH12" s="83">
        <v>889</v>
      </c>
      <c r="AI12" s="83">
        <v>803</v>
      </c>
      <c r="AJ12" s="83">
        <v>828</v>
      </c>
      <c r="AK12" s="83">
        <v>877</v>
      </c>
      <c r="AL12" s="83">
        <v>759.31709999999998</v>
      </c>
      <c r="AM12" s="83">
        <v>748</v>
      </c>
      <c r="AN12" s="83">
        <v>868</v>
      </c>
      <c r="AO12" s="83">
        <v>971</v>
      </c>
      <c r="AP12" s="83">
        <v>1058</v>
      </c>
      <c r="AQ12" s="83">
        <f>SUM(AQ10:AQ11)</f>
        <v>1682</v>
      </c>
      <c r="AR12" s="83">
        <f>SUM(AR10:AR11)</f>
        <v>1385</v>
      </c>
      <c r="AS12" s="83">
        <v>1358</v>
      </c>
      <c r="AT12" s="83">
        <v>1304</v>
      </c>
      <c r="AU12" s="83">
        <v>1290</v>
      </c>
      <c r="AV12" s="83">
        <v>1319</v>
      </c>
      <c r="AW12" s="209">
        <v>1337.9539</v>
      </c>
      <c r="AX12" s="209">
        <v>1175.7353000000001</v>
      </c>
      <c r="AY12" s="209">
        <v>851</v>
      </c>
      <c r="AZ12" s="31">
        <v>806</v>
      </c>
      <c r="BA12" s="31">
        <v>729</v>
      </c>
    </row>
    <row r="13" spans="1:53" x14ac:dyDescent="0.25">
      <c r="A13" s="22" t="s">
        <v>89</v>
      </c>
      <c r="C13" s="67"/>
      <c r="D13" s="55" t="s">
        <v>238</v>
      </c>
      <c r="E13" s="55" t="s">
        <v>237</v>
      </c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 t="s">
        <v>560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212"/>
      <c r="AX13" s="212"/>
      <c r="AY13" s="212"/>
    </row>
    <row r="14" spans="1:53" x14ac:dyDescent="0.25">
      <c r="A14" s="57" t="s">
        <v>145</v>
      </c>
      <c r="B14" s="57" t="s">
        <v>11</v>
      </c>
      <c r="D14" s="134" t="s">
        <v>236</v>
      </c>
      <c r="E14" s="76" t="s">
        <v>235</v>
      </c>
      <c r="F14" s="214">
        <v>6890.9009999999998</v>
      </c>
      <c r="G14" s="214">
        <v>6696.1019999999999</v>
      </c>
      <c r="H14" s="214">
        <v>6978.3419999999996</v>
      </c>
      <c r="I14" s="214">
        <v>6092.2150000000001</v>
      </c>
      <c r="J14" s="214">
        <v>6081.9220000000005</v>
      </c>
      <c r="K14" s="214">
        <v>5761.5400000000009</v>
      </c>
      <c r="L14" s="214">
        <v>5443.1209999999992</v>
      </c>
      <c r="M14" s="214">
        <v>4736.9410000000007</v>
      </c>
      <c r="N14" s="214">
        <v>5100.2399999899972</v>
      </c>
      <c r="O14" s="214">
        <v>5304</v>
      </c>
      <c r="P14" s="214">
        <v>5439</v>
      </c>
      <c r="Q14" s="214">
        <v>5035</v>
      </c>
      <c r="R14" s="214">
        <v>5956</v>
      </c>
      <c r="S14" s="214">
        <v>5949</v>
      </c>
      <c r="T14" s="214">
        <v>5854</v>
      </c>
      <c r="U14" s="80">
        <v>5734</v>
      </c>
      <c r="V14" s="80">
        <v>6250</v>
      </c>
      <c r="W14" s="80">
        <v>6880</v>
      </c>
      <c r="X14" s="80">
        <v>6663</v>
      </c>
      <c r="Y14" s="80">
        <v>5720</v>
      </c>
      <c r="Z14" s="80">
        <v>6417</v>
      </c>
      <c r="AA14" s="80">
        <v>6809</v>
      </c>
      <c r="AB14" s="80">
        <v>6579</v>
      </c>
      <c r="AC14" s="80">
        <v>7149</v>
      </c>
      <c r="AD14" s="151">
        <v>8613</v>
      </c>
      <c r="AE14" s="151">
        <v>8136</v>
      </c>
      <c r="AF14" s="151">
        <v>7822</v>
      </c>
      <c r="AG14" s="151">
        <v>6998</v>
      </c>
      <c r="AH14" s="80">
        <v>7333</v>
      </c>
      <c r="AI14" s="80">
        <v>7116</v>
      </c>
      <c r="AJ14" s="80">
        <v>6987</v>
      </c>
      <c r="AK14" s="80">
        <v>6959</v>
      </c>
      <c r="AL14" s="80">
        <v>8711.4363000000012</v>
      </c>
      <c r="AM14" s="80">
        <v>9360</v>
      </c>
      <c r="AN14" s="80">
        <v>9513</v>
      </c>
      <c r="AO14" s="80">
        <v>9836</v>
      </c>
      <c r="AP14" s="80">
        <v>10323</v>
      </c>
      <c r="AQ14" s="80">
        <v>9309</v>
      </c>
      <c r="AR14" s="80">
        <v>8265</v>
      </c>
      <c r="AS14" s="80">
        <v>8138</v>
      </c>
      <c r="AT14" s="80">
        <v>8148</v>
      </c>
      <c r="AU14" s="80">
        <v>7859</v>
      </c>
      <c r="AV14" s="80">
        <v>7251</v>
      </c>
      <c r="AW14" s="213">
        <v>7150.0425999999998</v>
      </c>
      <c r="AX14" s="213">
        <v>7102.0427</v>
      </c>
      <c r="AY14" s="213">
        <v>6992</v>
      </c>
      <c r="AZ14" s="80">
        <v>6572</v>
      </c>
      <c r="BA14" s="11">
        <v>6331</v>
      </c>
    </row>
    <row r="15" spans="1:53" x14ac:dyDescent="0.25">
      <c r="A15" s="57" t="s">
        <v>145</v>
      </c>
      <c r="B15" s="57" t="s">
        <v>11</v>
      </c>
      <c r="C15" s="67"/>
      <c r="D15" s="76" t="s">
        <v>234</v>
      </c>
      <c r="E15" s="76" t="s">
        <v>233</v>
      </c>
      <c r="F15" s="214">
        <v>5972.6670000000004</v>
      </c>
      <c r="G15" s="214">
        <v>6693.473</v>
      </c>
      <c r="H15" s="214">
        <v>6878.21</v>
      </c>
      <c r="I15" s="214">
        <v>6360.5010000000002</v>
      </c>
      <c r="J15" s="214">
        <v>7030.7979999999998</v>
      </c>
      <c r="K15" s="214">
        <v>7974.3940000000002</v>
      </c>
      <c r="L15" s="214">
        <v>8693.8729999999996</v>
      </c>
      <c r="M15" s="214">
        <v>7042.85</v>
      </c>
      <c r="N15" s="214">
        <v>7770.2749999999996</v>
      </c>
      <c r="O15" s="214">
        <v>8507</v>
      </c>
      <c r="P15" s="214">
        <v>9477</v>
      </c>
      <c r="Q15" s="214">
        <v>7898</v>
      </c>
      <c r="R15" s="214">
        <v>8530</v>
      </c>
      <c r="S15" s="214">
        <v>8821</v>
      </c>
      <c r="T15" s="214">
        <v>10475</v>
      </c>
      <c r="U15" s="80">
        <v>9482</v>
      </c>
      <c r="V15" s="80">
        <v>10760</v>
      </c>
      <c r="W15" s="80">
        <v>12000</v>
      </c>
      <c r="X15" s="80">
        <v>12523</v>
      </c>
      <c r="Y15" s="80">
        <v>11381</v>
      </c>
      <c r="Z15" s="80">
        <v>11635</v>
      </c>
      <c r="AA15" s="80">
        <v>12701</v>
      </c>
      <c r="AB15" s="80">
        <v>13700</v>
      </c>
      <c r="AC15" s="80">
        <v>11761</v>
      </c>
      <c r="AD15" s="151">
        <v>12532</v>
      </c>
      <c r="AE15" s="151">
        <v>12096</v>
      </c>
      <c r="AF15" s="151">
        <v>12238</v>
      </c>
      <c r="AG15" s="151">
        <v>10785</v>
      </c>
      <c r="AH15" s="80">
        <v>12336</v>
      </c>
      <c r="AI15" s="80">
        <v>13264</v>
      </c>
      <c r="AJ15" s="80">
        <v>13643</v>
      </c>
      <c r="AK15" s="80">
        <v>12546</v>
      </c>
      <c r="AL15" s="80">
        <v>13106.0218</v>
      </c>
      <c r="AM15" s="80">
        <v>14379</v>
      </c>
      <c r="AN15" s="80">
        <v>13834</v>
      </c>
      <c r="AO15" s="80">
        <v>12091</v>
      </c>
      <c r="AP15" s="80">
        <v>12147</v>
      </c>
      <c r="AQ15" s="80">
        <v>10709</v>
      </c>
      <c r="AR15" s="80">
        <v>9639</v>
      </c>
      <c r="AS15" s="80">
        <v>6966</v>
      </c>
      <c r="AT15" s="80">
        <v>7240</v>
      </c>
      <c r="AU15" s="80">
        <v>6691</v>
      </c>
      <c r="AV15" s="80">
        <v>7200</v>
      </c>
      <c r="AW15" s="213">
        <v>6598.3892999999998</v>
      </c>
      <c r="AX15" s="213">
        <v>6110.3782000000001</v>
      </c>
      <c r="AY15" s="213">
        <v>6093</v>
      </c>
      <c r="AZ15" s="80">
        <v>7091</v>
      </c>
      <c r="BA15" s="11">
        <v>6598</v>
      </c>
    </row>
    <row r="16" spans="1:53" x14ac:dyDescent="0.25">
      <c r="A16" s="57" t="s">
        <v>145</v>
      </c>
      <c r="B16" s="57" t="s">
        <v>11</v>
      </c>
      <c r="D16" s="76" t="s">
        <v>232</v>
      </c>
      <c r="E16" s="76" t="s">
        <v>231</v>
      </c>
      <c r="F16" s="214">
        <v>962.41600000000005</v>
      </c>
      <c r="G16" s="214">
        <v>1138.8610000000001</v>
      </c>
      <c r="H16" s="214">
        <v>1059.471</v>
      </c>
      <c r="I16" s="214">
        <v>867.22299999999996</v>
      </c>
      <c r="J16" s="214">
        <v>702.34</v>
      </c>
      <c r="K16" s="214">
        <v>711.10500000000002</v>
      </c>
      <c r="L16" s="214">
        <v>579.67399999999998</v>
      </c>
      <c r="M16" s="214">
        <v>598.59199999999998</v>
      </c>
      <c r="N16" s="214">
        <v>413.77300000000002</v>
      </c>
      <c r="O16" s="214">
        <v>610</v>
      </c>
      <c r="P16" s="214">
        <v>479</v>
      </c>
      <c r="Q16" s="214">
        <v>733</v>
      </c>
      <c r="R16" s="214">
        <v>697</v>
      </c>
      <c r="S16" s="214">
        <v>689</v>
      </c>
      <c r="T16" s="214">
        <v>456</v>
      </c>
      <c r="U16" s="80">
        <v>815</v>
      </c>
      <c r="V16" s="80">
        <v>844</v>
      </c>
      <c r="W16" s="80">
        <v>846</v>
      </c>
      <c r="X16" s="80">
        <v>921</v>
      </c>
      <c r="Y16" s="80">
        <v>1510</v>
      </c>
      <c r="Z16" s="80">
        <v>1780</v>
      </c>
      <c r="AA16" s="80">
        <v>1754</v>
      </c>
      <c r="AB16" s="80">
        <v>1701</v>
      </c>
      <c r="AC16" s="80">
        <v>2013</v>
      </c>
      <c r="AD16" s="151">
        <v>1731</v>
      </c>
      <c r="AE16" s="151">
        <v>1920</v>
      </c>
      <c r="AF16" s="151">
        <v>1885</v>
      </c>
      <c r="AG16" s="151">
        <v>1706</v>
      </c>
      <c r="AH16" s="80">
        <v>1310</v>
      </c>
      <c r="AI16" s="80">
        <v>821</v>
      </c>
      <c r="AJ16" s="80">
        <v>878</v>
      </c>
      <c r="AK16" s="80">
        <v>706</v>
      </c>
      <c r="AL16" s="80">
        <v>551.6739</v>
      </c>
      <c r="AM16" s="80">
        <v>575</v>
      </c>
      <c r="AN16" s="80">
        <v>503</v>
      </c>
      <c r="AO16" s="80">
        <v>799</v>
      </c>
      <c r="AP16" s="80">
        <v>1008</v>
      </c>
      <c r="AQ16" s="80">
        <v>994</v>
      </c>
      <c r="AR16" s="80">
        <v>1305</v>
      </c>
      <c r="AS16" s="80">
        <v>1593</v>
      </c>
      <c r="AT16" s="80">
        <v>1650</v>
      </c>
      <c r="AU16" s="80">
        <v>1501</v>
      </c>
      <c r="AV16" s="80">
        <v>1120</v>
      </c>
      <c r="AW16" s="213">
        <v>1006.9660999999999</v>
      </c>
      <c r="AX16" s="213">
        <v>1035.8063999999999</v>
      </c>
      <c r="AY16" s="213">
        <v>964</v>
      </c>
      <c r="AZ16" s="11">
        <v>829</v>
      </c>
      <c r="BA16" s="11">
        <v>727</v>
      </c>
    </row>
    <row r="17" spans="1:53" x14ac:dyDescent="0.25">
      <c r="A17" s="57" t="s">
        <v>145</v>
      </c>
      <c r="B17" s="57" t="s">
        <v>11</v>
      </c>
      <c r="D17" s="76" t="s">
        <v>230</v>
      </c>
      <c r="E17" s="76" t="s">
        <v>229</v>
      </c>
      <c r="F17" s="214">
        <v>1205.7169999999999</v>
      </c>
      <c r="G17" s="214">
        <v>1296.268</v>
      </c>
      <c r="H17" s="214">
        <v>1108.01</v>
      </c>
      <c r="I17" s="214">
        <v>1302.2149999999999</v>
      </c>
      <c r="J17" s="214">
        <v>1237.7440000000001</v>
      </c>
      <c r="K17" s="214">
        <v>1164.99</v>
      </c>
      <c r="L17" s="214">
        <v>1457.5039999999999</v>
      </c>
      <c r="M17" s="214">
        <v>1768.528</v>
      </c>
      <c r="N17" s="214">
        <v>1910.096737680004</v>
      </c>
      <c r="O17" s="214">
        <v>1674</v>
      </c>
      <c r="P17" s="214">
        <v>1452</v>
      </c>
      <c r="Q17" s="214">
        <v>1552</v>
      </c>
      <c r="R17" s="214">
        <v>1811</v>
      </c>
      <c r="S17" s="214">
        <v>2234</v>
      </c>
      <c r="T17" s="214">
        <v>1899</v>
      </c>
      <c r="U17" s="80">
        <v>1855</v>
      </c>
      <c r="V17" s="80">
        <v>1652</v>
      </c>
      <c r="W17" s="80">
        <v>1626</v>
      </c>
      <c r="X17" s="80">
        <v>2121</v>
      </c>
      <c r="Y17" s="80">
        <v>1418</v>
      </c>
      <c r="Z17" s="80">
        <v>1649</v>
      </c>
      <c r="AA17" s="80">
        <v>1315</v>
      </c>
      <c r="AB17" s="80">
        <v>1024</v>
      </c>
      <c r="AC17" s="80">
        <v>1161</v>
      </c>
      <c r="AD17" s="151">
        <v>1053</v>
      </c>
      <c r="AE17" s="151">
        <v>1026</v>
      </c>
      <c r="AF17" s="151">
        <v>1472</v>
      </c>
      <c r="AG17" s="151">
        <v>1151</v>
      </c>
      <c r="AH17" s="80">
        <v>995</v>
      </c>
      <c r="AI17" s="80">
        <v>995</v>
      </c>
      <c r="AJ17" s="80">
        <v>1096</v>
      </c>
      <c r="AK17" s="80">
        <v>1556</v>
      </c>
      <c r="AL17" s="80">
        <v>1057.9953000000005</v>
      </c>
      <c r="AM17" s="80">
        <v>1080</v>
      </c>
      <c r="AN17" s="80">
        <v>967</v>
      </c>
      <c r="AO17" s="80">
        <v>848</v>
      </c>
      <c r="AP17" s="80">
        <v>914</v>
      </c>
      <c r="AQ17" s="80">
        <v>930</v>
      </c>
      <c r="AR17" s="80">
        <v>1144</v>
      </c>
      <c r="AS17" s="80">
        <v>861</v>
      </c>
      <c r="AT17" s="80">
        <v>871</v>
      </c>
      <c r="AU17" s="80">
        <v>754</v>
      </c>
      <c r="AV17" s="80">
        <v>664</v>
      </c>
      <c r="AW17" s="213">
        <v>567.82129999999961</v>
      </c>
      <c r="AX17" s="213">
        <v>626.38470000000052</v>
      </c>
      <c r="AY17" s="213">
        <v>991</v>
      </c>
      <c r="AZ17" s="80">
        <v>1012</v>
      </c>
      <c r="BA17" s="11">
        <v>1043</v>
      </c>
    </row>
    <row r="18" spans="1:53" x14ac:dyDescent="0.25">
      <c r="A18" s="57" t="s">
        <v>145</v>
      </c>
      <c r="B18" s="57" t="s">
        <v>11</v>
      </c>
      <c r="D18" s="76" t="s">
        <v>228</v>
      </c>
      <c r="E18" s="76" t="s">
        <v>227</v>
      </c>
      <c r="F18" s="214">
        <v>440.11</v>
      </c>
      <c r="G18" s="214">
        <v>651.61699999999996</v>
      </c>
      <c r="H18" s="214">
        <v>474.339</v>
      </c>
      <c r="I18" s="214">
        <v>462.76800000000003</v>
      </c>
      <c r="J18" s="214">
        <v>534.38599999999997</v>
      </c>
      <c r="K18" s="214">
        <v>378.60599999999999</v>
      </c>
      <c r="L18" s="214">
        <v>570.34299999999996</v>
      </c>
      <c r="M18" s="214">
        <v>585.21600000000001</v>
      </c>
      <c r="N18" s="214">
        <v>640.47218953999993</v>
      </c>
      <c r="O18" s="214">
        <v>934</v>
      </c>
      <c r="P18" s="214">
        <v>624</v>
      </c>
      <c r="Q18" s="214">
        <v>619</v>
      </c>
      <c r="R18" s="214">
        <v>704</v>
      </c>
      <c r="S18" s="214">
        <v>331</v>
      </c>
      <c r="T18" s="214">
        <v>494</v>
      </c>
      <c r="U18" s="80">
        <v>1122</v>
      </c>
      <c r="V18" s="80">
        <v>255</v>
      </c>
      <c r="W18" s="80">
        <v>268</v>
      </c>
      <c r="X18" s="80">
        <v>754</v>
      </c>
      <c r="Y18" s="80">
        <v>325</v>
      </c>
      <c r="Z18" s="80">
        <v>314</v>
      </c>
      <c r="AA18" s="80">
        <v>351</v>
      </c>
      <c r="AB18" s="80">
        <v>207</v>
      </c>
      <c r="AC18" s="80">
        <v>499</v>
      </c>
      <c r="AD18" s="151">
        <v>428</v>
      </c>
      <c r="AE18" s="151">
        <v>252</v>
      </c>
      <c r="AF18" s="151">
        <v>800</v>
      </c>
      <c r="AG18" s="151">
        <v>1387</v>
      </c>
      <c r="AH18" s="80">
        <v>659</v>
      </c>
      <c r="AI18" s="80">
        <v>879</v>
      </c>
      <c r="AJ18" s="80">
        <v>972</v>
      </c>
      <c r="AK18" s="80">
        <v>1066</v>
      </c>
      <c r="AL18" s="80">
        <v>424.70279999999997</v>
      </c>
      <c r="AM18" s="80">
        <v>489</v>
      </c>
      <c r="AN18" s="80">
        <v>185</v>
      </c>
      <c r="AO18" s="80">
        <v>119</v>
      </c>
      <c r="AP18" s="80">
        <v>122</v>
      </c>
      <c r="AQ18" s="80">
        <v>548</v>
      </c>
      <c r="AR18" s="80">
        <v>163</v>
      </c>
      <c r="AS18" s="80">
        <v>180</v>
      </c>
      <c r="AT18" s="80">
        <v>378</v>
      </c>
      <c r="AU18" s="80">
        <v>1311</v>
      </c>
      <c r="AV18" s="80">
        <v>741</v>
      </c>
      <c r="AW18" s="213">
        <v>593.2899000000001</v>
      </c>
      <c r="AX18" s="213">
        <v>438.47590000000002</v>
      </c>
      <c r="AY18" s="213">
        <v>186</v>
      </c>
      <c r="AZ18" s="11">
        <v>394</v>
      </c>
      <c r="BA18" s="11">
        <v>220</v>
      </c>
    </row>
    <row r="19" spans="1:53" x14ac:dyDescent="0.25">
      <c r="A19" s="57" t="s">
        <v>145</v>
      </c>
      <c r="B19" s="57" t="s">
        <v>11</v>
      </c>
      <c r="D19" s="79" t="s">
        <v>226</v>
      </c>
      <c r="E19" s="79" t="s">
        <v>225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27"/>
      <c r="V19" s="127"/>
      <c r="W19" s="127"/>
      <c r="X19" s="127"/>
      <c r="Y19" s="127"/>
      <c r="Z19" s="127"/>
      <c r="AA19" s="127"/>
      <c r="AB19" s="127"/>
      <c r="AC19" s="127"/>
      <c r="AD19" s="128"/>
      <c r="AE19" s="128"/>
      <c r="AF19" s="128"/>
      <c r="AG19" s="128"/>
      <c r="AH19" s="127"/>
      <c r="AI19" s="127"/>
      <c r="AJ19" s="127"/>
      <c r="AK19" s="127"/>
      <c r="AL19" s="127"/>
      <c r="AM19" s="127"/>
      <c r="AN19" s="95">
        <v>2443</v>
      </c>
      <c r="AO19" s="95">
        <v>915</v>
      </c>
      <c r="AP19" s="95">
        <v>709</v>
      </c>
      <c r="AQ19" s="95">
        <v>738</v>
      </c>
      <c r="AR19" s="95">
        <v>947</v>
      </c>
      <c r="AS19" s="95"/>
      <c r="AT19" s="95"/>
      <c r="AU19" s="95"/>
      <c r="AV19" s="95"/>
      <c r="AW19" s="213"/>
      <c r="AX19" s="213"/>
      <c r="AY19" s="213"/>
    </row>
    <row r="20" spans="1:53" x14ac:dyDescent="0.25">
      <c r="A20" s="22" t="s">
        <v>158</v>
      </c>
      <c r="B20" s="57" t="s">
        <v>11</v>
      </c>
      <c r="C20" s="67"/>
      <c r="D20" s="89" t="s">
        <v>224</v>
      </c>
      <c r="E20" s="89" t="s">
        <v>223</v>
      </c>
      <c r="F20" s="211">
        <v>15471.811</v>
      </c>
      <c r="G20" s="211">
        <v>16476.321</v>
      </c>
      <c r="H20" s="211">
        <v>16498.371999999999</v>
      </c>
      <c r="I20" s="211">
        <v>15084.922</v>
      </c>
      <c r="J20" s="211">
        <v>15587.190000000002</v>
      </c>
      <c r="K20" s="211">
        <v>15990.635</v>
      </c>
      <c r="L20" s="211">
        <v>16744.514999999999</v>
      </c>
      <c r="M20" s="211">
        <v>14732.127000000002</v>
      </c>
      <c r="N20" s="211">
        <v>15834.856927209999</v>
      </c>
      <c r="O20" s="211">
        <v>17029</v>
      </c>
      <c r="P20" s="211">
        <v>17470</v>
      </c>
      <c r="Q20" s="211">
        <v>15836</v>
      </c>
      <c r="R20" s="211">
        <v>17698</v>
      </c>
      <c r="S20" s="211">
        <v>18024</v>
      </c>
      <c r="T20" s="211">
        <v>19177</v>
      </c>
      <c r="U20" s="83">
        <v>19008</v>
      </c>
      <c r="V20" s="83">
        <v>19761</v>
      </c>
      <c r="W20" s="83">
        <v>21620</v>
      </c>
      <c r="X20" s="83">
        <v>22982</v>
      </c>
      <c r="Y20" s="83">
        <v>20354</v>
      </c>
      <c r="Z20" s="83">
        <v>21796</v>
      </c>
      <c r="AA20" s="83">
        <v>22930</v>
      </c>
      <c r="AB20" s="83">
        <v>23210</v>
      </c>
      <c r="AC20" s="83">
        <v>22583</v>
      </c>
      <c r="AD20" s="210">
        <v>24358</v>
      </c>
      <c r="AE20" s="210">
        <v>23430</v>
      </c>
      <c r="AF20" s="210">
        <v>24217</v>
      </c>
      <c r="AG20" s="210">
        <v>22037</v>
      </c>
      <c r="AH20" s="83">
        <v>22632</v>
      </c>
      <c r="AI20" s="83">
        <v>23075</v>
      </c>
      <c r="AJ20" s="83">
        <v>23576</v>
      </c>
      <c r="AK20" s="83">
        <v>22834</v>
      </c>
      <c r="AL20" s="83">
        <v>23851.830100000003</v>
      </c>
      <c r="AM20" s="83">
        <v>25884</v>
      </c>
      <c r="AN20" s="83">
        <v>27445</v>
      </c>
      <c r="AO20" s="83">
        <v>24607</v>
      </c>
      <c r="AP20" s="83">
        <v>25222</v>
      </c>
      <c r="AQ20" s="83">
        <f>SUM(AQ14:AQ19)</f>
        <v>23228</v>
      </c>
      <c r="AR20" s="83">
        <f>SUM(AR14:AR19)+1</f>
        <v>21464</v>
      </c>
      <c r="AS20" s="83">
        <v>17738</v>
      </c>
      <c r="AT20" s="83">
        <v>18287</v>
      </c>
      <c r="AU20" s="83">
        <v>18116</v>
      </c>
      <c r="AV20" s="83">
        <v>16976</v>
      </c>
      <c r="AW20" s="209">
        <v>15916.509199999999</v>
      </c>
      <c r="AX20" s="209">
        <v>15313.0879</v>
      </c>
      <c r="AY20" s="209">
        <v>15226</v>
      </c>
      <c r="AZ20" s="83">
        <v>15898</v>
      </c>
      <c r="BA20" s="11">
        <v>14919</v>
      </c>
    </row>
    <row r="21" spans="1:53" x14ac:dyDescent="0.25">
      <c r="A21" s="22" t="s">
        <v>151</v>
      </c>
      <c r="B21" s="110" t="s">
        <v>177</v>
      </c>
      <c r="C21" s="67"/>
      <c r="D21" s="89" t="s">
        <v>222</v>
      </c>
      <c r="E21" s="89" t="s">
        <v>221</v>
      </c>
      <c r="F21" s="211">
        <v>15989.189</v>
      </c>
      <c r="G21" s="211">
        <v>17034.641</v>
      </c>
      <c r="H21" s="211">
        <v>17056.445</v>
      </c>
      <c r="I21" s="211">
        <v>15738.573</v>
      </c>
      <c r="J21" s="211">
        <v>16266.669000000002</v>
      </c>
      <c r="K21" s="211">
        <v>16748.577000000001</v>
      </c>
      <c r="L21" s="211">
        <v>17477.544999999998</v>
      </c>
      <c r="M21" s="211">
        <v>15505.521000000002</v>
      </c>
      <c r="N21" s="211">
        <v>16704.325347139998</v>
      </c>
      <c r="O21" s="211">
        <v>17881</v>
      </c>
      <c r="P21" s="211">
        <v>18352</v>
      </c>
      <c r="Q21" s="211">
        <v>16770</v>
      </c>
      <c r="R21" s="211">
        <v>18547</v>
      </c>
      <c r="S21" s="211">
        <v>18859</v>
      </c>
      <c r="T21" s="211">
        <v>20057</v>
      </c>
      <c r="U21" s="83">
        <v>19713</v>
      </c>
      <c r="V21" s="83">
        <v>20498</v>
      </c>
      <c r="W21" s="83">
        <v>22381</v>
      </c>
      <c r="X21" s="83">
        <v>23758</v>
      </c>
      <c r="Y21" s="83">
        <v>21074</v>
      </c>
      <c r="Z21" s="83">
        <v>22865</v>
      </c>
      <c r="AA21" s="83">
        <v>23936</v>
      </c>
      <c r="AB21" s="83">
        <v>24207</v>
      </c>
      <c r="AC21" s="83">
        <v>23487</v>
      </c>
      <c r="AD21" s="210">
        <v>25304</v>
      </c>
      <c r="AE21" s="210">
        <v>24242</v>
      </c>
      <c r="AF21" s="210">
        <v>25165</v>
      </c>
      <c r="AG21" s="210">
        <v>22874</v>
      </c>
      <c r="AH21" s="83">
        <v>23522</v>
      </c>
      <c r="AI21" s="83">
        <v>23878</v>
      </c>
      <c r="AJ21" s="83">
        <v>24404</v>
      </c>
      <c r="AK21" s="83">
        <v>23711</v>
      </c>
      <c r="AL21" s="83">
        <v>24611.147199999999</v>
      </c>
      <c r="AM21" s="83">
        <v>26632</v>
      </c>
      <c r="AN21" s="83">
        <v>28313</v>
      </c>
      <c r="AO21" s="83">
        <v>25579</v>
      </c>
      <c r="AP21" s="83">
        <v>26281</v>
      </c>
      <c r="AQ21" s="83">
        <f>AQ12+AQ20</f>
        <v>24910</v>
      </c>
      <c r="AR21" s="83">
        <f>AR12+AR20</f>
        <v>22849</v>
      </c>
      <c r="AS21" s="83">
        <v>19097</v>
      </c>
      <c r="AT21" s="83">
        <v>19591</v>
      </c>
      <c r="AU21" s="83">
        <v>19406</v>
      </c>
      <c r="AV21" s="83">
        <v>18294</v>
      </c>
      <c r="AW21" s="209">
        <v>17254.463100000001</v>
      </c>
      <c r="AX21" s="209">
        <v>16488.823199999999</v>
      </c>
      <c r="AY21" s="209">
        <v>16078</v>
      </c>
      <c r="AZ21" s="83">
        <v>16704</v>
      </c>
      <c r="BA21" s="11">
        <v>15647</v>
      </c>
    </row>
    <row r="22" spans="1:53" x14ac:dyDescent="0.25">
      <c r="A22" s="57" t="s">
        <v>108</v>
      </c>
      <c r="D22" s="79"/>
      <c r="E22" s="79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80"/>
      <c r="V22" s="80"/>
      <c r="W22" s="80"/>
      <c r="X22" s="80"/>
      <c r="Y22" s="80"/>
      <c r="Z22" s="80"/>
      <c r="AA22" s="80"/>
      <c r="AB22" s="80"/>
      <c r="AC22" s="80"/>
      <c r="AD22" s="151"/>
      <c r="AE22" s="151"/>
      <c r="AF22" s="151"/>
      <c r="AG22" s="151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213"/>
      <c r="AX22" s="213"/>
      <c r="AY22" s="213"/>
    </row>
    <row r="23" spans="1:53" s="31" customFormat="1" x14ac:dyDescent="0.25">
      <c r="A23" s="22" t="s">
        <v>89</v>
      </c>
      <c r="B23" s="22"/>
      <c r="C23" s="67"/>
      <c r="D23" s="89" t="s">
        <v>220</v>
      </c>
      <c r="E23" s="89" t="s">
        <v>219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83"/>
      <c r="V23" s="83"/>
      <c r="W23" s="83"/>
      <c r="X23" s="83"/>
      <c r="Y23" s="83"/>
      <c r="Z23" s="83"/>
      <c r="AA23" s="83"/>
      <c r="AB23" s="83"/>
      <c r="AC23" s="83"/>
      <c r="AD23" s="210"/>
      <c r="AE23" s="210"/>
      <c r="AF23" s="210"/>
      <c r="AG23" s="210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212"/>
      <c r="AX23" s="212"/>
      <c r="AY23" s="212"/>
    </row>
    <row r="24" spans="1:53" ht="27.6" x14ac:dyDescent="0.25">
      <c r="A24" s="57" t="s">
        <v>145</v>
      </c>
      <c r="B24" s="57" t="s">
        <v>11</v>
      </c>
      <c r="D24" s="79" t="s">
        <v>218</v>
      </c>
      <c r="E24" s="79" t="s">
        <v>217</v>
      </c>
      <c r="F24" s="214">
        <v>494.66599999999994</v>
      </c>
      <c r="G24" s="214">
        <v>434.36300000000006</v>
      </c>
      <c r="H24" s="214">
        <v>399.51899999999989</v>
      </c>
      <c r="I24" s="214">
        <v>293.81899999999996</v>
      </c>
      <c r="J24" s="214">
        <v>249.03700000000003</v>
      </c>
      <c r="K24" s="214">
        <v>169.11699999999996</v>
      </c>
      <c r="L24" s="214">
        <v>252.94700000000012</v>
      </c>
      <c r="M24" s="214">
        <v>4671.7569999999996</v>
      </c>
      <c r="N24" s="214">
        <v>4755.8063548999971</v>
      </c>
      <c r="O24" s="214">
        <v>4845</v>
      </c>
      <c r="P24" s="214">
        <v>4979</v>
      </c>
      <c r="Q24" s="214">
        <v>5648</v>
      </c>
      <c r="R24" s="214">
        <v>6024</v>
      </c>
      <c r="S24" s="214">
        <v>6016</v>
      </c>
      <c r="T24" s="214">
        <v>5947</v>
      </c>
      <c r="U24" s="80">
        <v>6633</v>
      </c>
      <c r="V24" s="80">
        <v>6764</v>
      </c>
      <c r="W24" s="80">
        <v>6417</v>
      </c>
      <c r="X24" s="80">
        <v>6665</v>
      </c>
      <c r="Y24" s="80">
        <v>7357</v>
      </c>
      <c r="Z24" s="80">
        <v>7571</v>
      </c>
      <c r="AA24" s="80">
        <v>7159</v>
      </c>
      <c r="AB24" s="80">
        <v>7230</v>
      </c>
      <c r="AC24" s="80">
        <v>7536</v>
      </c>
      <c r="AD24" s="151">
        <v>7489</v>
      </c>
      <c r="AE24" s="151">
        <v>7418</v>
      </c>
      <c r="AF24" s="151">
        <v>7406</v>
      </c>
      <c r="AG24" s="151">
        <v>7918</v>
      </c>
      <c r="AH24" s="80">
        <v>7456</v>
      </c>
      <c r="AI24" s="80">
        <v>7499</v>
      </c>
      <c r="AJ24" s="80">
        <v>7734</v>
      </c>
      <c r="AK24" s="80">
        <v>8318</v>
      </c>
      <c r="AL24" s="80">
        <v>8388.0374000000011</v>
      </c>
      <c r="AM24" s="80">
        <v>8772</v>
      </c>
      <c r="AN24" s="80">
        <v>8897</v>
      </c>
      <c r="AO24" s="80">
        <v>7979</v>
      </c>
      <c r="AP24" s="80">
        <v>7898</v>
      </c>
      <c r="AQ24" s="80">
        <v>7265</v>
      </c>
      <c r="AR24" s="80">
        <v>6374</v>
      </c>
      <c r="AS24" s="80">
        <v>6596</v>
      </c>
      <c r="AT24" s="80">
        <v>7570</v>
      </c>
      <c r="AU24" s="80">
        <v>7386</v>
      </c>
      <c r="AV24" s="80">
        <v>6980</v>
      </c>
      <c r="AW24" s="129">
        <v>7184.2385999999997</v>
      </c>
      <c r="AX24" s="129">
        <v>6826.1954999999998</v>
      </c>
      <c r="AY24" s="129">
        <v>6902</v>
      </c>
      <c r="AZ24" s="80">
        <v>6774</v>
      </c>
      <c r="BA24" s="11">
        <v>6945</v>
      </c>
    </row>
    <row r="25" spans="1:53" s="31" customFormat="1" x14ac:dyDescent="0.25">
      <c r="A25" s="57" t="s">
        <v>145</v>
      </c>
      <c r="B25" s="57" t="s">
        <v>11</v>
      </c>
      <c r="C25" s="67"/>
      <c r="D25" s="79" t="s">
        <v>153</v>
      </c>
      <c r="E25" s="79" t="s">
        <v>563</v>
      </c>
      <c r="F25" s="214">
        <v>25.343</v>
      </c>
      <c r="G25" s="214">
        <v>15.818</v>
      </c>
      <c r="H25" s="214">
        <v>28.172000000000001</v>
      </c>
      <c r="I25" s="214">
        <v>44.331000000000003</v>
      </c>
      <c r="J25" s="214">
        <v>42.302</v>
      </c>
      <c r="K25" s="214">
        <v>31.126999999999999</v>
      </c>
      <c r="L25" s="214">
        <v>30.815999999999999</v>
      </c>
      <c r="M25" s="214">
        <v>60.469000000000001</v>
      </c>
      <c r="N25" s="214">
        <v>57.98</v>
      </c>
      <c r="O25" s="214">
        <v>7</v>
      </c>
      <c r="P25" s="214"/>
      <c r="Q25" s="214">
        <v>5</v>
      </c>
      <c r="R25" s="214">
        <v>5</v>
      </c>
      <c r="S25" s="214">
        <v>5</v>
      </c>
      <c r="T25" s="214">
        <v>5</v>
      </c>
      <c r="U25" s="80">
        <v>5</v>
      </c>
      <c r="V25" s="80">
        <v>5</v>
      </c>
      <c r="W25" s="80">
        <v>5</v>
      </c>
      <c r="X25" s="80">
        <v>4</v>
      </c>
      <c r="Y25" s="80">
        <v>4</v>
      </c>
      <c r="Z25" s="80">
        <v>5</v>
      </c>
      <c r="AA25" s="80">
        <v>5</v>
      </c>
      <c r="AB25" s="80">
        <v>5</v>
      </c>
      <c r="AC25" s="80">
        <v>5</v>
      </c>
      <c r="AD25" s="151">
        <v>5</v>
      </c>
      <c r="AE25" s="151">
        <v>5</v>
      </c>
      <c r="AF25" s="151">
        <v>5</v>
      </c>
      <c r="AG25" s="151">
        <v>4</v>
      </c>
      <c r="AH25" s="80">
        <v>4</v>
      </c>
      <c r="AI25" s="80">
        <v>4</v>
      </c>
      <c r="AJ25" s="80">
        <v>4</v>
      </c>
      <c r="AK25" s="80">
        <v>5</v>
      </c>
      <c r="AL25" s="80">
        <v>4.5514000000002852</v>
      </c>
      <c r="AM25" s="80">
        <v>5</v>
      </c>
      <c r="AN25" s="80">
        <v>5</v>
      </c>
      <c r="AO25" s="80">
        <v>5</v>
      </c>
      <c r="AP25" s="80">
        <v>5</v>
      </c>
      <c r="AQ25" s="80">
        <v>5</v>
      </c>
      <c r="AR25" s="80">
        <v>5</v>
      </c>
      <c r="AS25" s="80">
        <v>5</v>
      </c>
      <c r="AT25" s="80">
        <v>5</v>
      </c>
      <c r="AU25" s="80">
        <v>5</v>
      </c>
      <c r="AV25" s="80">
        <v>5</v>
      </c>
      <c r="AW25" s="213">
        <v>5.0762000000004264</v>
      </c>
      <c r="AX25" s="213">
        <v>4.7758000000003449</v>
      </c>
      <c r="AY25" s="213">
        <v>5</v>
      </c>
      <c r="AZ25" s="31">
        <v>5</v>
      </c>
      <c r="BA25" s="31">
        <v>5</v>
      </c>
    </row>
    <row r="26" spans="1:53" x14ac:dyDescent="0.25">
      <c r="A26" s="22" t="s">
        <v>158</v>
      </c>
      <c r="B26" s="22" t="s">
        <v>11</v>
      </c>
      <c r="D26" s="89" t="s">
        <v>216</v>
      </c>
      <c r="E26" s="89" t="s">
        <v>215</v>
      </c>
      <c r="F26" s="211">
        <v>520.0089999999999</v>
      </c>
      <c r="G26" s="211">
        <v>450.18100000000004</v>
      </c>
      <c r="H26" s="211">
        <v>427.69099999999992</v>
      </c>
      <c r="I26" s="211">
        <v>338.15</v>
      </c>
      <c r="J26" s="211">
        <v>291.33900000000006</v>
      </c>
      <c r="K26" s="211">
        <v>200.24399999999997</v>
      </c>
      <c r="L26" s="211">
        <v>283.76300000000009</v>
      </c>
      <c r="M26" s="211">
        <v>4732.2259999999997</v>
      </c>
      <c r="N26" s="211">
        <v>4813.7863548999967</v>
      </c>
      <c r="O26" s="211">
        <v>4852</v>
      </c>
      <c r="P26" s="211">
        <v>4979</v>
      </c>
      <c r="Q26" s="211">
        <v>5652</v>
      </c>
      <c r="R26" s="211">
        <v>6029</v>
      </c>
      <c r="S26" s="211">
        <v>6021</v>
      </c>
      <c r="T26" s="211">
        <v>5951</v>
      </c>
      <c r="U26" s="83">
        <v>6638</v>
      </c>
      <c r="V26" s="83">
        <v>6769</v>
      </c>
      <c r="W26" s="83">
        <v>6423</v>
      </c>
      <c r="X26" s="83">
        <v>6670</v>
      </c>
      <c r="Y26" s="83">
        <v>7362</v>
      </c>
      <c r="Z26" s="83">
        <v>7576</v>
      </c>
      <c r="AA26" s="83">
        <v>7163</v>
      </c>
      <c r="AB26" s="83">
        <v>7235</v>
      </c>
      <c r="AC26" s="83">
        <v>7540</v>
      </c>
      <c r="AD26" s="210">
        <v>7494</v>
      </c>
      <c r="AE26" s="210">
        <v>7423</v>
      </c>
      <c r="AF26" s="210">
        <v>7411</v>
      </c>
      <c r="AG26" s="210">
        <v>7923</v>
      </c>
      <c r="AH26" s="83">
        <v>7461</v>
      </c>
      <c r="AI26" s="83">
        <v>7504</v>
      </c>
      <c r="AJ26" s="83">
        <v>7738</v>
      </c>
      <c r="AK26" s="83">
        <v>8322</v>
      </c>
      <c r="AL26" s="83">
        <v>8392.5888000000014</v>
      </c>
      <c r="AM26" s="83">
        <v>8776</v>
      </c>
      <c r="AN26" s="83">
        <v>8902</v>
      </c>
      <c r="AO26" s="83">
        <v>7984</v>
      </c>
      <c r="AP26" s="83">
        <v>7903</v>
      </c>
      <c r="AQ26" s="83">
        <f>SUM(AQ24:AQ25)</f>
        <v>7270</v>
      </c>
      <c r="AR26" s="83">
        <f>SUM(AR24:AR25)+1</f>
        <v>6380</v>
      </c>
      <c r="AS26" s="83">
        <v>6601</v>
      </c>
      <c r="AT26" s="83">
        <v>7575</v>
      </c>
      <c r="AU26" s="83">
        <v>7391</v>
      </c>
      <c r="AV26" s="83">
        <v>6985</v>
      </c>
      <c r="AW26" s="209">
        <v>7189.3148000000001</v>
      </c>
      <c r="AX26" s="209">
        <v>6830.9713000000002</v>
      </c>
      <c r="AY26" s="209">
        <v>6906</v>
      </c>
      <c r="AZ26" s="83">
        <v>6779</v>
      </c>
      <c r="BA26" s="11">
        <v>6950</v>
      </c>
    </row>
    <row r="27" spans="1:53" x14ac:dyDescent="0.25">
      <c r="A27" s="57" t="s">
        <v>108</v>
      </c>
      <c r="D27" s="79"/>
      <c r="E27" s="79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80"/>
      <c r="V27" s="80"/>
      <c r="W27" s="80"/>
      <c r="X27" s="80"/>
      <c r="Y27" s="80"/>
      <c r="Z27" s="80"/>
      <c r="AA27" s="80"/>
      <c r="AB27" s="80"/>
      <c r="AC27" s="80"/>
      <c r="AD27" s="151"/>
      <c r="AE27" s="151"/>
      <c r="AF27" s="151"/>
      <c r="AG27" s="151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213"/>
      <c r="AX27" s="213"/>
      <c r="AY27" s="213"/>
    </row>
    <row r="28" spans="1:53" x14ac:dyDescent="0.25">
      <c r="A28" s="22" t="s">
        <v>89</v>
      </c>
      <c r="B28" s="22"/>
      <c r="C28" s="67"/>
      <c r="D28" s="89" t="s">
        <v>214</v>
      </c>
      <c r="E28" s="89" t="s">
        <v>213</v>
      </c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80"/>
      <c r="V28" s="80"/>
      <c r="W28" s="80"/>
      <c r="X28" s="80"/>
      <c r="Y28" s="80"/>
      <c r="Z28" s="80"/>
      <c r="AA28" s="80"/>
      <c r="AB28" s="80"/>
      <c r="AC28" s="80"/>
      <c r="AD28" s="151"/>
      <c r="AE28" s="151"/>
      <c r="AF28" s="151"/>
      <c r="AG28" s="151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212"/>
      <c r="AX28" s="212"/>
      <c r="AY28" s="212"/>
    </row>
    <row r="29" spans="1:53" s="31" customFormat="1" x14ac:dyDescent="0.25">
      <c r="A29" s="22" t="s">
        <v>89</v>
      </c>
      <c r="B29" s="22"/>
      <c r="C29" s="67"/>
      <c r="D29" s="89" t="s">
        <v>212</v>
      </c>
      <c r="E29" s="55" t="s">
        <v>211</v>
      </c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83"/>
      <c r="V29" s="83"/>
      <c r="W29" s="83"/>
      <c r="X29" s="83"/>
      <c r="Y29" s="83"/>
      <c r="Z29" s="83"/>
      <c r="AA29" s="83"/>
      <c r="AB29" s="83"/>
      <c r="AC29" s="83"/>
      <c r="AD29" s="210"/>
      <c r="AE29" s="210"/>
      <c r="AF29" s="210"/>
      <c r="AG29" s="210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212"/>
      <c r="AX29" s="212"/>
      <c r="AY29" s="212"/>
    </row>
    <row r="30" spans="1:53" x14ac:dyDescent="0.25">
      <c r="A30" s="57" t="s">
        <v>145</v>
      </c>
      <c r="B30" s="57" t="s">
        <v>11</v>
      </c>
      <c r="D30" s="79" t="s">
        <v>210</v>
      </c>
      <c r="E30" s="76" t="s">
        <v>209</v>
      </c>
      <c r="F30" s="214">
        <v>683.745</v>
      </c>
      <c r="G30" s="214">
        <v>1022.083</v>
      </c>
      <c r="H30" s="214">
        <v>1164.681</v>
      </c>
      <c r="I30" s="214">
        <v>1280.5829999999999</v>
      </c>
      <c r="J30" s="214">
        <v>1430.7469999999998</v>
      </c>
      <c r="K30" s="214">
        <v>1502.7920000000001</v>
      </c>
      <c r="L30" s="214">
        <v>1718.038</v>
      </c>
      <c r="M30" s="214">
        <v>2033.048</v>
      </c>
      <c r="N30" s="214">
        <v>2088.7211172400002</v>
      </c>
      <c r="O30" s="214">
        <v>2264</v>
      </c>
      <c r="P30" s="214">
        <v>2729</v>
      </c>
      <c r="Q30" s="214">
        <v>2245</v>
      </c>
      <c r="R30" s="214">
        <v>2988</v>
      </c>
      <c r="S30" s="214">
        <v>2959</v>
      </c>
      <c r="T30" s="214">
        <v>3054</v>
      </c>
      <c r="U30" s="80">
        <v>3340</v>
      </c>
      <c r="V30" s="80">
        <v>2944</v>
      </c>
      <c r="W30" s="80">
        <v>3342</v>
      </c>
      <c r="X30" s="80">
        <v>2493</v>
      </c>
      <c r="Y30" s="80">
        <v>1625</v>
      </c>
      <c r="Z30" s="80">
        <v>1875</v>
      </c>
      <c r="AA30" s="80">
        <v>1590</v>
      </c>
      <c r="AB30" s="80">
        <v>1080</v>
      </c>
      <c r="AC30" s="80">
        <v>1378</v>
      </c>
      <c r="AD30" s="151">
        <v>1758</v>
      </c>
      <c r="AE30" s="151">
        <v>1485</v>
      </c>
      <c r="AF30" s="151">
        <v>3540</v>
      </c>
      <c r="AG30" s="151">
        <v>3063</v>
      </c>
      <c r="AH30" s="80">
        <v>3341</v>
      </c>
      <c r="AI30" s="80">
        <v>2812</v>
      </c>
      <c r="AJ30" s="80">
        <v>2307</v>
      </c>
      <c r="AK30" s="80">
        <v>2396</v>
      </c>
      <c r="AL30" s="80">
        <v>3004.1750000000002</v>
      </c>
      <c r="AM30" s="80">
        <v>4330</v>
      </c>
      <c r="AN30" s="80">
        <v>3938</v>
      </c>
      <c r="AO30" s="80">
        <v>3593</v>
      </c>
      <c r="AP30" s="80">
        <v>2452</v>
      </c>
      <c r="AQ30" s="80">
        <v>2220</v>
      </c>
      <c r="AR30" s="80">
        <v>236</v>
      </c>
      <c r="AS30" s="80">
        <v>227</v>
      </c>
      <c r="AT30" s="80">
        <v>4198</v>
      </c>
      <c r="AU30" s="80">
        <v>4616</v>
      </c>
      <c r="AV30" s="80">
        <v>3581</v>
      </c>
      <c r="AW30" s="129">
        <v>2912.9119000000005</v>
      </c>
      <c r="AX30" s="129">
        <v>2833.2162000000003</v>
      </c>
      <c r="AY30" s="129">
        <v>2746</v>
      </c>
      <c r="AZ30" s="80">
        <v>3724</v>
      </c>
      <c r="BA30" s="11">
        <v>2835</v>
      </c>
    </row>
    <row r="31" spans="1:53" s="31" customFormat="1" x14ac:dyDescent="0.25">
      <c r="A31" s="57" t="s">
        <v>145</v>
      </c>
      <c r="B31" s="57" t="s">
        <v>11</v>
      </c>
      <c r="C31" s="56"/>
      <c r="D31" s="79" t="s">
        <v>208</v>
      </c>
      <c r="E31" s="76" t="s">
        <v>207</v>
      </c>
      <c r="F31" s="214">
        <v>178.39699999999999</v>
      </c>
      <c r="G31" s="214">
        <v>152.226</v>
      </c>
      <c r="H31" s="214">
        <v>270.02000000000004</v>
      </c>
      <c r="I31" s="214">
        <v>296.80500000000001</v>
      </c>
      <c r="J31" s="214">
        <v>222.59699999999998</v>
      </c>
      <c r="K31" s="214">
        <v>184.756</v>
      </c>
      <c r="L31" s="214">
        <v>228.941</v>
      </c>
      <c r="M31" s="214">
        <v>487.02499999999998</v>
      </c>
      <c r="N31" s="214">
        <v>134.84472642</v>
      </c>
      <c r="O31" s="214">
        <v>219</v>
      </c>
      <c r="P31" s="214">
        <v>264</v>
      </c>
      <c r="Q31" s="214">
        <v>271</v>
      </c>
      <c r="R31" s="214">
        <v>182</v>
      </c>
      <c r="S31" s="214">
        <v>365</v>
      </c>
      <c r="T31" s="214">
        <v>491</v>
      </c>
      <c r="U31" s="80">
        <v>555</v>
      </c>
      <c r="V31" s="80">
        <v>419</v>
      </c>
      <c r="W31" s="80">
        <v>595</v>
      </c>
      <c r="X31" s="80">
        <v>97</v>
      </c>
      <c r="Y31" s="80">
        <v>221</v>
      </c>
      <c r="Z31" s="80">
        <v>208</v>
      </c>
      <c r="AA31" s="80">
        <v>252</v>
      </c>
      <c r="AB31" s="80">
        <v>253</v>
      </c>
      <c r="AC31" s="80">
        <v>334</v>
      </c>
      <c r="AD31" s="151">
        <v>431</v>
      </c>
      <c r="AE31" s="151">
        <v>303</v>
      </c>
      <c r="AF31" s="151">
        <v>268</v>
      </c>
      <c r="AG31" s="151">
        <v>227</v>
      </c>
      <c r="AH31" s="80">
        <v>191</v>
      </c>
      <c r="AI31" s="80">
        <v>187</v>
      </c>
      <c r="AJ31" s="80">
        <v>289</v>
      </c>
      <c r="AK31" s="80">
        <v>462</v>
      </c>
      <c r="AL31" s="80">
        <v>443.43819999999914</v>
      </c>
      <c r="AM31" s="80">
        <v>534</v>
      </c>
      <c r="AN31" s="80">
        <v>318</v>
      </c>
      <c r="AO31" s="80">
        <v>369</v>
      </c>
      <c r="AP31" s="80">
        <v>90</v>
      </c>
      <c r="AQ31" s="80">
        <v>57</v>
      </c>
      <c r="AR31" s="80">
        <v>11</v>
      </c>
      <c r="AS31" s="80">
        <v>11</v>
      </c>
      <c r="AT31" s="80">
        <v>1</v>
      </c>
      <c r="AU31" s="80">
        <v>1</v>
      </c>
      <c r="AV31" s="80">
        <v>1</v>
      </c>
      <c r="AW31" s="213">
        <v>17.890699999998901</v>
      </c>
      <c r="AX31" s="213">
        <v>18.405100000000061</v>
      </c>
      <c r="AY31" s="213">
        <v>20</v>
      </c>
      <c r="AZ31" s="11">
        <v>5</v>
      </c>
      <c r="BA31" s="31">
        <v>5</v>
      </c>
    </row>
    <row r="32" spans="1:53" x14ac:dyDescent="0.25">
      <c r="A32" s="57" t="s">
        <v>145</v>
      </c>
      <c r="B32" s="57" t="s">
        <v>11</v>
      </c>
      <c r="D32" s="79" t="s">
        <v>206</v>
      </c>
      <c r="E32" s="76" t="s">
        <v>205</v>
      </c>
      <c r="F32" s="214">
        <v>279.64499999999998</v>
      </c>
      <c r="G32" s="214">
        <v>298.94499999999999</v>
      </c>
      <c r="H32" s="214">
        <v>335.91500000000002</v>
      </c>
      <c r="I32" s="214">
        <v>364.25400000000002</v>
      </c>
      <c r="J32" s="214">
        <v>346.05</v>
      </c>
      <c r="K32" s="214">
        <v>358.93400000000003</v>
      </c>
      <c r="L32" s="214">
        <v>313.03699999999998</v>
      </c>
      <c r="M32" s="214">
        <v>357.154</v>
      </c>
      <c r="N32" s="214">
        <v>739.78499999999997</v>
      </c>
      <c r="O32" s="214">
        <v>734</v>
      </c>
      <c r="P32" s="214">
        <v>760</v>
      </c>
      <c r="Q32" s="214">
        <v>803</v>
      </c>
      <c r="R32" s="214">
        <v>731</v>
      </c>
      <c r="S32" s="214">
        <v>722</v>
      </c>
      <c r="T32" s="214">
        <v>761</v>
      </c>
      <c r="U32" s="80">
        <v>658</v>
      </c>
      <c r="V32" s="80">
        <v>645</v>
      </c>
      <c r="W32" s="80">
        <v>679</v>
      </c>
      <c r="X32" s="80">
        <v>674</v>
      </c>
      <c r="Y32" s="80">
        <v>554</v>
      </c>
      <c r="Z32" s="80">
        <v>596</v>
      </c>
      <c r="AA32" s="80">
        <v>443</v>
      </c>
      <c r="AB32" s="80">
        <v>593</v>
      </c>
      <c r="AC32" s="80">
        <v>712</v>
      </c>
      <c r="AD32" s="151">
        <v>715</v>
      </c>
      <c r="AE32" s="151">
        <v>667</v>
      </c>
      <c r="AF32" s="151">
        <v>659</v>
      </c>
      <c r="AG32" s="151">
        <v>805</v>
      </c>
      <c r="AH32" s="80">
        <v>786</v>
      </c>
      <c r="AI32" s="80">
        <v>832</v>
      </c>
      <c r="AJ32" s="80">
        <v>848</v>
      </c>
      <c r="AK32" s="80">
        <v>898</v>
      </c>
      <c r="AL32" s="80">
        <v>812.96789999999999</v>
      </c>
      <c r="AM32" s="80">
        <v>876</v>
      </c>
      <c r="AN32" s="80">
        <v>903</v>
      </c>
      <c r="AO32" s="80">
        <v>1022</v>
      </c>
      <c r="AP32" s="80">
        <v>946</v>
      </c>
      <c r="AQ32" s="80">
        <v>890</v>
      </c>
      <c r="AR32" s="80">
        <v>1262</v>
      </c>
      <c r="AS32" s="80">
        <v>1214</v>
      </c>
      <c r="AT32" s="80">
        <v>1123</v>
      </c>
      <c r="AU32" s="80">
        <v>1021</v>
      </c>
      <c r="AV32" s="80">
        <v>967</v>
      </c>
      <c r="AW32" s="129">
        <v>552.53519999999992</v>
      </c>
      <c r="AX32" s="129">
        <v>521.67520000000002</v>
      </c>
      <c r="AY32" s="129">
        <v>525</v>
      </c>
      <c r="AZ32" s="11">
        <v>505</v>
      </c>
      <c r="BA32" s="11">
        <v>490</v>
      </c>
    </row>
    <row r="33" spans="1:53" x14ac:dyDescent="0.25">
      <c r="A33" s="22" t="s">
        <v>158</v>
      </c>
      <c r="B33" s="22" t="s">
        <v>11</v>
      </c>
      <c r="D33" s="89" t="s">
        <v>204</v>
      </c>
      <c r="E33" s="55" t="s">
        <v>203</v>
      </c>
      <c r="F33" s="211">
        <v>1141.787</v>
      </c>
      <c r="G33" s="211">
        <v>1473.2539999999999</v>
      </c>
      <c r="H33" s="211">
        <v>1770.616</v>
      </c>
      <c r="I33" s="211">
        <v>1941.6419999999998</v>
      </c>
      <c r="J33" s="211">
        <v>1999.3939999999998</v>
      </c>
      <c r="K33" s="211">
        <v>2046.4820000000002</v>
      </c>
      <c r="L33" s="211">
        <v>2260.0160000000001</v>
      </c>
      <c r="M33" s="211">
        <v>2877.2269999999999</v>
      </c>
      <c r="N33" s="211">
        <v>2963.35084366</v>
      </c>
      <c r="O33" s="211">
        <v>3217</v>
      </c>
      <c r="P33" s="211">
        <v>3753</v>
      </c>
      <c r="Q33" s="211">
        <v>3319</v>
      </c>
      <c r="R33" s="211">
        <v>3902</v>
      </c>
      <c r="S33" s="211">
        <v>4045</v>
      </c>
      <c r="T33" s="211">
        <v>4306</v>
      </c>
      <c r="U33" s="83">
        <v>4553</v>
      </c>
      <c r="V33" s="83">
        <v>4008</v>
      </c>
      <c r="W33" s="83">
        <v>4616</v>
      </c>
      <c r="X33" s="83">
        <v>3265</v>
      </c>
      <c r="Y33" s="83">
        <v>2400</v>
      </c>
      <c r="Z33" s="83">
        <v>2679</v>
      </c>
      <c r="AA33" s="83">
        <v>2284</v>
      </c>
      <c r="AB33" s="83">
        <v>1926</v>
      </c>
      <c r="AC33" s="83">
        <v>2424</v>
      </c>
      <c r="AD33" s="210">
        <v>2904</v>
      </c>
      <c r="AE33" s="210">
        <v>2455</v>
      </c>
      <c r="AF33" s="210">
        <v>4466</v>
      </c>
      <c r="AG33" s="210">
        <v>4095</v>
      </c>
      <c r="AH33" s="83">
        <v>4318</v>
      </c>
      <c r="AI33" s="83">
        <v>3832</v>
      </c>
      <c r="AJ33" s="83">
        <v>3443</v>
      </c>
      <c r="AK33" s="83">
        <v>3755</v>
      </c>
      <c r="AL33" s="83">
        <v>4260.5810999999994</v>
      </c>
      <c r="AM33" s="83">
        <v>5739</v>
      </c>
      <c r="AN33" s="83">
        <v>5159</v>
      </c>
      <c r="AO33" s="83">
        <v>4983</v>
      </c>
      <c r="AP33" s="83">
        <v>3488</v>
      </c>
      <c r="AQ33" s="83">
        <f>SUM(AQ30:AQ32)</f>
        <v>3167</v>
      </c>
      <c r="AR33" s="83">
        <f>SUM(AR30:AR32)</f>
        <v>1509</v>
      </c>
      <c r="AS33" s="83">
        <v>1452</v>
      </c>
      <c r="AT33" s="83">
        <v>5322</v>
      </c>
      <c r="AU33" s="83">
        <v>5639</v>
      </c>
      <c r="AV33" s="83">
        <v>4549</v>
      </c>
      <c r="AW33" s="212">
        <v>3483.3377999999993</v>
      </c>
      <c r="AX33" s="212">
        <v>3373.2965000000004</v>
      </c>
      <c r="AY33" s="212">
        <v>3291</v>
      </c>
      <c r="AZ33" s="83">
        <v>4234</v>
      </c>
      <c r="BA33" s="11">
        <v>3330</v>
      </c>
    </row>
    <row r="34" spans="1:53" x14ac:dyDescent="0.25">
      <c r="A34" s="22" t="s">
        <v>89</v>
      </c>
      <c r="B34" s="22"/>
      <c r="C34" s="67"/>
      <c r="D34" s="89" t="s">
        <v>202</v>
      </c>
      <c r="E34" s="89" t="s">
        <v>201</v>
      </c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80"/>
      <c r="V34" s="80"/>
      <c r="W34" s="80"/>
      <c r="X34" s="80"/>
      <c r="Y34" s="80"/>
      <c r="Z34" s="80"/>
      <c r="AA34" s="80"/>
      <c r="AB34" s="80"/>
      <c r="AC34" s="80"/>
      <c r="AD34" s="151"/>
      <c r="AE34" s="151"/>
      <c r="AF34" s="151"/>
      <c r="AG34" s="151"/>
      <c r="AH34" s="80"/>
      <c r="AI34" s="80"/>
      <c r="AJ34" s="80"/>
      <c r="AK34" s="80"/>
      <c r="AL34" s="80" t="s">
        <v>560</v>
      </c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212"/>
      <c r="AX34" s="212"/>
      <c r="AY34" s="212"/>
    </row>
    <row r="35" spans="1:53" x14ac:dyDescent="0.25">
      <c r="A35" s="57" t="s">
        <v>145</v>
      </c>
      <c r="B35" s="57" t="s">
        <v>11</v>
      </c>
      <c r="D35" s="79" t="s">
        <v>200</v>
      </c>
      <c r="E35" s="79" t="s">
        <v>199</v>
      </c>
      <c r="F35" s="214">
        <v>9796.1489999999994</v>
      </c>
      <c r="G35" s="214">
        <v>9773.9820000000018</v>
      </c>
      <c r="H35" s="214">
        <v>9829.0220000000008</v>
      </c>
      <c r="I35" s="214">
        <v>9019.6110000000008</v>
      </c>
      <c r="J35" s="214">
        <v>9364.6239999999998</v>
      </c>
      <c r="K35" s="214">
        <v>9645.3239999999987</v>
      </c>
      <c r="L35" s="214">
        <v>9295.5220000000008</v>
      </c>
      <c r="M35" s="214">
        <v>3045.9269999999997</v>
      </c>
      <c r="N35" s="214">
        <v>3333.6966895099999</v>
      </c>
      <c r="O35" s="214">
        <v>3869</v>
      </c>
      <c r="P35" s="214">
        <v>3186</v>
      </c>
      <c r="Q35" s="214">
        <v>2236</v>
      </c>
      <c r="R35" s="214">
        <v>2640</v>
      </c>
      <c r="S35" s="214">
        <v>2761</v>
      </c>
      <c r="T35" s="214">
        <v>2555</v>
      </c>
      <c r="U35" s="80">
        <v>2024</v>
      </c>
      <c r="V35" s="80">
        <v>2310</v>
      </c>
      <c r="W35" s="80">
        <v>2599</v>
      </c>
      <c r="X35" s="80">
        <v>4533</v>
      </c>
      <c r="Y35" s="80">
        <v>4345</v>
      </c>
      <c r="Z35" s="80">
        <v>5547</v>
      </c>
      <c r="AA35" s="80">
        <v>6080</v>
      </c>
      <c r="AB35" s="80">
        <v>6484</v>
      </c>
      <c r="AC35" s="80">
        <v>6015</v>
      </c>
      <c r="AD35" s="151">
        <v>5791</v>
      </c>
      <c r="AE35" s="151">
        <v>4772</v>
      </c>
      <c r="AF35" s="151">
        <v>2521</v>
      </c>
      <c r="AG35" s="151">
        <v>1655</v>
      </c>
      <c r="AH35" s="80">
        <v>1514</v>
      </c>
      <c r="AI35" s="80">
        <v>2198</v>
      </c>
      <c r="AJ35" s="80">
        <v>2659</v>
      </c>
      <c r="AK35" s="80">
        <v>2076</v>
      </c>
      <c r="AL35" s="80">
        <v>2595.3543</v>
      </c>
      <c r="AM35" s="80">
        <v>2062</v>
      </c>
      <c r="AN35" s="80">
        <v>3065</v>
      </c>
      <c r="AO35" s="80">
        <v>3532</v>
      </c>
      <c r="AP35" s="80">
        <v>5488</v>
      </c>
      <c r="AQ35" s="80">
        <v>5729</v>
      </c>
      <c r="AR35" s="80">
        <v>7040</v>
      </c>
      <c r="AS35" s="80">
        <v>5594</v>
      </c>
      <c r="AT35" s="80">
        <v>1144</v>
      </c>
      <c r="AU35" s="80">
        <v>1217</v>
      </c>
      <c r="AV35" s="80">
        <v>1342</v>
      </c>
      <c r="AW35" s="129">
        <v>1396.9401</v>
      </c>
      <c r="AX35" s="129">
        <v>1304.2036000000001</v>
      </c>
      <c r="AY35" s="129">
        <v>1164</v>
      </c>
      <c r="AZ35" s="129">
        <v>374.68099999999993</v>
      </c>
      <c r="BA35" s="11">
        <v>804</v>
      </c>
    </row>
    <row r="36" spans="1:53" x14ac:dyDescent="0.25">
      <c r="A36" s="57" t="s">
        <v>145</v>
      </c>
      <c r="B36" s="57" t="s">
        <v>11</v>
      </c>
      <c r="D36" s="79" t="s">
        <v>198</v>
      </c>
      <c r="E36" s="79" t="s">
        <v>197</v>
      </c>
      <c r="F36" s="214">
        <v>4531.2460000000001</v>
      </c>
      <c r="G36" s="214">
        <v>5337.2299999999987</v>
      </c>
      <c r="H36" s="214">
        <v>5029.1289999999999</v>
      </c>
      <c r="I36" s="214">
        <v>4439.1690000000008</v>
      </c>
      <c r="J36" s="214">
        <v>4611.3119999999999</v>
      </c>
      <c r="K36" s="214">
        <v>4856.5250000000005</v>
      </c>
      <c r="L36" s="214">
        <v>5638.2390000000005</v>
      </c>
      <c r="M36" s="214">
        <v>4850.1409999999987</v>
      </c>
      <c r="N36" s="214">
        <v>5593.4894590700014</v>
      </c>
      <c r="O36" s="214">
        <v>5944</v>
      </c>
      <c r="P36" s="214">
        <v>6434</v>
      </c>
      <c r="Q36" s="214">
        <v>5562</v>
      </c>
      <c r="R36" s="214">
        <v>5976</v>
      </c>
      <c r="S36" s="214">
        <v>6031</v>
      </c>
      <c r="T36" s="214">
        <v>7245</v>
      </c>
      <c r="U36" s="80">
        <v>6497</v>
      </c>
      <c r="V36" s="80">
        <v>7411</v>
      </c>
      <c r="W36" s="80">
        <v>8743</v>
      </c>
      <c r="X36" s="80">
        <v>9291</v>
      </c>
      <c r="Y36" s="80">
        <v>6967</v>
      </c>
      <c r="Z36" s="80">
        <v>7063</v>
      </c>
      <c r="AA36" s="80">
        <v>8409</v>
      </c>
      <c r="AB36" s="80">
        <v>8563</v>
      </c>
      <c r="AC36" s="80">
        <v>7508</v>
      </c>
      <c r="AD36" s="151">
        <v>9116</v>
      </c>
      <c r="AE36" s="151">
        <v>9593</v>
      </c>
      <c r="AF36" s="151">
        <v>10767</v>
      </c>
      <c r="AG36" s="151">
        <v>9202</v>
      </c>
      <c r="AH36" s="80">
        <v>10229</v>
      </c>
      <c r="AI36" s="80">
        <v>10344</v>
      </c>
      <c r="AJ36" s="80">
        <v>10564</v>
      </c>
      <c r="AK36" s="80">
        <v>9557</v>
      </c>
      <c r="AL36" s="80">
        <v>9362.6252999999997</v>
      </c>
      <c r="AM36" s="80">
        <v>10054</v>
      </c>
      <c r="AN36" s="80">
        <v>9934</v>
      </c>
      <c r="AO36" s="80">
        <v>8165</v>
      </c>
      <c r="AP36" s="80">
        <v>8693</v>
      </c>
      <c r="AQ36" s="80">
        <v>8005</v>
      </c>
      <c r="AR36" s="80">
        <v>7539</v>
      </c>
      <c r="AS36" s="80">
        <v>5450</v>
      </c>
      <c r="AT36" s="80">
        <v>5550</v>
      </c>
      <c r="AU36" s="80">
        <v>5160</v>
      </c>
      <c r="AV36" s="80">
        <v>5419</v>
      </c>
      <c r="AW36" s="129">
        <v>4862.9364000000005</v>
      </c>
      <c r="AX36" s="129">
        <v>4717.5515999999998</v>
      </c>
      <c r="AY36" s="129">
        <v>4495</v>
      </c>
      <c r="AZ36" s="129">
        <v>5126.0380000000014</v>
      </c>
      <c r="BA36" s="11">
        <v>4404</v>
      </c>
    </row>
    <row r="37" spans="1:53" x14ac:dyDescent="0.25">
      <c r="A37" s="57" t="s">
        <v>145</v>
      </c>
      <c r="B37" s="57" t="s">
        <v>11</v>
      </c>
      <c r="D37" s="79" t="s">
        <v>196</v>
      </c>
      <c r="E37" s="79" t="s">
        <v>195</v>
      </c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80"/>
      <c r="V37" s="80"/>
      <c r="W37" s="80"/>
      <c r="X37" s="80"/>
      <c r="Y37" s="80"/>
      <c r="Z37" s="80"/>
      <c r="AA37" s="80"/>
      <c r="AB37" s="80"/>
      <c r="AC37" s="80"/>
      <c r="AD37" s="151"/>
      <c r="AE37" s="151"/>
      <c r="AF37" s="151"/>
      <c r="AG37" s="151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129">
        <v>321.92379999999997</v>
      </c>
      <c r="AX37" s="129">
        <v>262.82120000000003</v>
      </c>
      <c r="AY37" s="129">
        <v>222</v>
      </c>
      <c r="AZ37" s="129">
        <v>189.9477</v>
      </c>
      <c r="BA37" s="11">
        <v>159</v>
      </c>
    </row>
    <row r="38" spans="1:53" ht="27.6" x14ac:dyDescent="0.25">
      <c r="A38" s="57" t="s">
        <v>145</v>
      </c>
      <c r="B38" s="57" t="s">
        <v>11</v>
      </c>
      <c r="D38" s="79" t="s">
        <v>194</v>
      </c>
      <c r="E38" s="79" t="s">
        <v>193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27"/>
      <c r="V38" s="127"/>
      <c r="W38" s="127"/>
      <c r="X38" s="127"/>
      <c r="Y38" s="127"/>
      <c r="Z38" s="127"/>
      <c r="AA38" s="127"/>
      <c r="AB38" s="127"/>
      <c r="AC38" s="127"/>
      <c r="AD38" s="128"/>
      <c r="AE38" s="128"/>
      <c r="AF38" s="128"/>
      <c r="AG38" s="128"/>
      <c r="AH38" s="127"/>
      <c r="AI38" s="127"/>
      <c r="AJ38" s="127"/>
      <c r="AK38" s="127"/>
      <c r="AL38" s="127"/>
      <c r="AM38" s="127"/>
      <c r="AN38" s="95">
        <v>1253</v>
      </c>
      <c r="AO38" s="95">
        <v>915</v>
      </c>
      <c r="AP38" s="95">
        <v>709</v>
      </c>
      <c r="AQ38" s="95">
        <v>738</v>
      </c>
      <c r="AR38" s="95">
        <v>383</v>
      </c>
      <c r="AS38" s="95"/>
      <c r="AT38" s="95"/>
      <c r="AU38" s="95"/>
      <c r="AV38" s="95"/>
      <c r="AW38" s="213"/>
      <c r="AX38" s="213"/>
      <c r="AY38" s="213"/>
    </row>
    <row r="39" spans="1:53" x14ac:dyDescent="0.25">
      <c r="A39" s="22" t="s">
        <v>158</v>
      </c>
      <c r="B39" s="22" t="s">
        <v>11</v>
      </c>
      <c r="D39" s="89" t="s">
        <v>192</v>
      </c>
      <c r="E39" s="89" t="s">
        <v>191</v>
      </c>
      <c r="F39" s="211">
        <v>14327.395</v>
      </c>
      <c r="G39" s="211">
        <v>15111.212</v>
      </c>
      <c r="H39" s="211">
        <v>14858.151000000002</v>
      </c>
      <c r="I39" s="211">
        <v>13458.780000000002</v>
      </c>
      <c r="J39" s="211">
        <v>13975.936</v>
      </c>
      <c r="K39" s="211">
        <v>14501.848999999998</v>
      </c>
      <c r="L39" s="211">
        <v>14933.761000000002</v>
      </c>
      <c r="M39" s="211">
        <v>7896.0679999999984</v>
      </c>
      <c r="N39" s="211">
        <v>8927.1861485800018</v>
      </c>
      <c r="O39" s="211">
        <v>9813</v>
      </c>
      <c r="P39" s="211">
        <v>9620</v>
      </c>
      <c r="Q39" s="211">
        <v>7799</v>
      </c>
      <c r="R39" s="211">
        <v>8616</v>
      </c>
      <c r="S39" s="211">
        <v>8793</v>
      </c>
      <c r="T39" s="211">
        <v>9800</v>
      </c>
      <c r="U39" s="83">
        <v>8521</v>
      </c>
      <c r="V39" s="83">
        <v>9721</v>
      </c>
      <c r="W39" s="83">
        <v>11342</v>
      </c>
      <c r="X39" s="83">
        <v>13824</v>
      </c>
      <c r="Y39" s="83">
        <v>11312</v>
      </c>
      <c r="Z39" s="83">
        <v>12611</v>
      </c>
      <c r="AA39" s="83">
        <v>14489</v>
      </c>
      <c r="AB39" s="83">
        <v>15046</v>
      </c>
      <c r="AC39" s="83">
        <v>13523</v>
      </c>
      <c r="AD39" s="210">
        <v>14907</v>
      </c>
      <c r="AE39" s="210">
        <v>14365</v>
      </c>
      <c r="AF39" s="210">
        <v>13288</v>
      </c>
      <c r="AG39" s="210">
        <v>10857</v>
      </c>
      <c r="AH39" s="83">
        <v>11744</v>
      </c>
      <c r="AI39" s="83">
        <v>12542</v>
      </c>
      <c r="AJ39" s="83">
        <v>13223</v>
      </c>
      <c r="AK39" s="83">
        <v>11633</v>
      </c>
      <c r="AL39" s="83">
        <v>11957.979599999999</v>
      </c>
      <c r="AM39" s="83">
        <v>12116</v>
      </c>
      <c r="AN39" s="83">
        <v>14252</v>
      </c>
      <c r="AO39" s="83">
        <v>12612</v>
      </c>
      <c r="AP39" s="83">
        <v>14890</v>
      </c>
      <c r="AQ39" s="83">
        <f>SUM(AQ35:AQ38)</f>
        <v>14472</v>
      </c>
      <c r="AR39" s="83">
        <f>SUM(AR35:AR38)+1</f>
        <v>14963</v>
      </c>
      <c r="AS39" s="83">
        <v>11044</v>
      </c>
      <c r="AT39" s="83">
        <v>6694</v>
      </c>
      <c r="AU39" s="83">
        <v>6377</v>
      </c>
      <c r="AV39" s="83">
        <v>6761</v>
      </c>
      <c r="AW39" s="212">
        <v>6581.8002999999999</v>
      </c>
      <c r="AX39" s="212">
        <v>6284.5763999999999</v>
      </c>
      <c r="AY39" s="212">
        <v>5881</v>
      </c>
      <c r="AZ39" s="212">
        <v>5690.6667000000007</v>
      </c>
      <c r="BA39" s="11">
        <v>5367</v>
      </c>
    </row>
    <row r="40" spans="1:53" x14ac:dyDescent="0.25">
      <c r="A40" s="22" t="s">
        <v>158</v>
      </c>
      <c r="B40" s="22" t="s">
        <v>11</v>
      </c>
      <c r="C40" s="67"/>
      <c r="D40" s="55" t="s">
        <v>190</v>
      </c>
      <c r="E40" s="55" t="s">
        <v>189</v>
      </c>
      <c r="F40" s="211">
        <v>15469.182000000001</v>
      </c>
      <c r="G40" s="211">
        <v>16584.466</v>
      </c>
      <c r="H40" s="211">
        <v>16628.767</v>
      </c>
      <c r="I40" s="211">
        <v>15400.422000000002</v>
      </c>
      <c r="J40" s="211">
        <v>15975.33</v>
      </c>
      <c r="K40" s="211">
        <v>16548.330999999998</v>
      </c>
      <c r="L40" s="211">
        <v>17193.777000000002</v>
      </c>
      <c r="M40" s="211">
        <v>10773.294999999998</v>
      </c>
      <c r="N40" s="211">
        <v>11890.536992240002</v>
      </c>
      <c r="O40" s="211">
        <v>13030</v>
      </c>
      <c r="P40" s="211">
        <v>13373</v>
      </c>
      <c r="Q40" s="211">
        <v>11117</v>
      </c>
      <c r="R40" s="211">
        <v>12518</v>
      </c>
      <c r="S40" s="211">
        <v>12828</v>
      </c>
      <c r="T40" s="211">
        <v>14106</v>
      </c>
      <c r="U40" s="83">
        <v>13074</v>
      </c>
      <c r="V40" s="83">
        <v>13729</v>
      </c>
      <c r="W40" s="83">
        <v>15958</v>
      </c>
      <c r="X40" s="83">
        <v>17089</v>
      </c>
      <c r="Y40" s="83">
        <v>13713</v>
      </c>
      <c r="Z40" s="83">
        <v>15289</v>
      </c>
      <c r="AA40" s="83">
        <v>16773</v>
      </c>
      <c r="AB40" s="83">
        <v>16972</v>
      </c>
      <c r="AC40" s="83">
        <v>15947</v>
      </c>
      <c r="AD40" s="210">
        <v>17811</v>
      </c>
      <c r="AE40" s="210">
        <v>16819</v>
      </c>
      <c r="AF40" s="210">
        <v>17754</v>
      </c>
      <c r="AG40" s="210">
        <v>14952</v>
      </c>
      <c r="AH40" s="83">
        <v>16061</v>
      </c>
      <c r="AI40" s="83">
        <v>16374</v>
      </c>
      <c r="AJ40" s="83">
        <v>16666</v>
      </c>
      <c r="AK40" s="83">
        <v>15389</v>
      </c>
      <c r="AL40" s="83">
        <v>16218.5607</v>
      </c>
      <c r="AM40" s="83">
        <v>17855</v>
      </c>
      <c r="AN40" s="83">
        <v>19411</v>
      </c>
      <c r="AO40" s="83">
        <v>17595</v>
      </c>
      <c r="AP40" s="83">
        <v>18378</v>
      </c>
      <c r="AQ40" s="83">
        <f>AQ39+AQ33</f>
        <v>17639</v>
      </c>
      <c r="AR40" s="83">
        <f>AR39+AR33-1</f>
        <v>16471</v>
      </c>
      <c r="AS40" s="83">
        <v>12496</v>
      </c>
      <c r="AT40" s="83">
        <v>12016</v>
      </c>
      <c r="AU40" s="83">
        <v>12015</v>
      </c>
      <c r="AV40" s="83">
        <v>11310</v>
      </c>
      <c r="AW40" s="209">
        <v>10065.1381</v>
      </c>
      <c r="AX40" s="209">
        <v>9657.8729000000003</v>
      </c>
      <c r="AY40" s="209">
        <v>9171</v>
      </c>
      <c r="AZ40" s="209">
        <v>9924.6701999999987</v>
      </c>
      <c r="BA40" s="11">
        <v>8697</v>
      </c>
    </row>
    <row r="41" spans="1:53" ht="27.6" x14ac:dyDescent="0.25">
      <c r="A41" s="22" t="s">
        <v>188</v>
      </c>
      <c r="B41" s="22" t="s">
        <v>11</v>
      </c>
      <c r="C41" s="67"/>
      <c r="D41" s="55" t="s">
        <v>187</v>
      </c>
      <c r="E41" s="55" t="s">
        <v>186</v>
      </c>
      <c r="F41" s="211">
        <v>15989.191000000001</v>
      </c>
      <c r="G41" s="211">
        <v>17034.647000000001</v>
      </c>
      <c r="H41" s="211">
        <v>17056.457999999999</v>
      </c>
      <c r="I41" s="211">
        <v>15738.572000000002</v>
      </c>
      <c r="J41" s="211">
        <v>16266.669</v>
      </c>
      <c r="K41" s="211">
        <v>16748.574999999997</v>
      </c>
      <c r="L41" s="211">
        <v>17477.54</v>
      </c>
      <c r="M41" s="211">
        <v>15505.520999999997</v>
      </c>
      <c r="N41" s="211">
        <v>16704.323347139998</v>
      </c>
      <c r="O41" s="211">
        <v>17881</v>
      </c>
      <c r="P41" s="211">
        <v>18352</v>
      </c>
      <c r="Q41" s="211">
        <v>16770</v>
      </c>
      <c r="R41" s="211">
        <v>18547</v>
      </c>
      <c r="S41" s="211">
        <v>18859</v>
      </c>
      <c r="T41" s="211">
        <v>20057</v>
      </c>
      <c r="U41" s="83">
        <v>19713</v>
      </c>
      <c r="V41" s="83">
        <v>20498</v>
      </c>
      <c r="W41" s="83">
        <v>22381</v>
      </c>
      <c r="X41" s="83">
        <v>23758</v>
      </c>
      <c r="Y41" s="83">
        <v>21074</v>
      </c>
      <c r="Z41" s="83">
        <v>22865</v>
      </c>
      <c r="AA41" s="83">
        <v>23936</v>
      </c>
      <c r="AB41" s="83">
        <v>24207</v>
      </c>
      <c r="AC41" s="83">
        <v>23487</v>
      </c>
      <c r="AD41" s="210">
        <v>25304</v>
      </c>
      <c r="AE41" s="210">
        <v>24242</v>
      </c>
      <c r="AF41" s="210">
        <v>25165</v>
      </c>
      <c r="AG41" s="210">
        <v>22874</v>
      </c>
      <c r="AH41" s="83">
        <v>23522</v>
      </c>
      <c r="AI41" s="83">
        <v>23878</v>
      </c>
      <c r="AJ41" s="83">
        <v>24404</v>
      </c>
      <c r="AK41" s="83">
        <v>23711</v>
      </c>
      <c r="AL41" s="83">
        <v>24611.1495</v>
      </c>
      <c r="AM41" s="83">
        <v>26632</v>
      </c>
      <c r="AN41" s="83">
        <v>28313</v>
      </c>
      <c r="AO41" s="83">
        <v>25579</v>
      </c>
      <c r="AP41" s="83">
        <v>26281</v>
      </c>
      <c r="AQ41" s="83">
        <f>AQ40+AQ26+1</f>
        <v>24910</v>
      </c>
      <c r="AR41" s="83">
        <f>AR40+AR26-2</f>
        <v>22849</v>
      </c>
      <c r="AS41" s="83">
        <v>19097</v>
      </c>
      <c r="AT41" s="83">
        <v>19591</v>
      </c>
      <c r="AU41" s="83">
        <v>19406</v>
      </c>
      <c r="AV41" s="83">
        <v>18294</v>
      </c>
      <c r="AW41" s="209">
        <v>17254.4529</v>
      </c>
      <c r="AX41" s="209">
        <v>16488.8442</v>
      </c>
      <c r="AY41" s="209">
        <v>16078</v>
      </c>
      <c r="AZ41" s="209">
        <v>16703.8776</v>
      </c>
      <c r="BA41" s="11">
        <v>15647</v>
      </c>
    </row>
    <row r="42" spans="1:53" x14ac:dyDescent="0.25"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AH42" s="80"/>
      <c r="AI42" s="80"/>
      <c r="AJ42" s="80"/>
      <c r="AK42" s="80"/>
      <c r="AL42" s="80"/>
      <c r="AM42" s="80"/>
      <c r="AN42" s="80"/>
    </row>
    <row r="43" spans="1:53" x14ac:dyDescent="0.25">
      <c r="AH43" s="80"/>
      <c r="AI43" s="80"/>
      <c r="AJ43" s="80"/>
      <c r="AK43" s="80"/>
      <c r="AL43" s="80"/>
      <c r="AM43" s="80"/>
      <c r="AN43" s="80"/>
    </row>
    <row r="44" spans="1:53" x14ac:dyDescent="0.25">
      <c r="AH44" s="80"/>
      <c r="AI44" s="80"/>
      <c r="AJ44" s="80"/>
      <c r="AK44" s="80"/>
      <c r="AL44" s="80"/>
      <c r="AM44" s="80"/>
      <c r="AN44" s="80"/>
    </row>
    <row r="45" spans="1:53" x14ac:dyDescent="0.25">
      <c r="AH45" s="80"/>
      <c r="AI45" s="80"/>
      <c r="AJ45" s="80"/>
      <c r="AK45" s="80"/>
      <c r="AL45" s="80"/>
      <c r="AM45" s="80"/>
      <c r="AN45" s="80"/>
    </row>
    <row r="46" spans="1:53" x14ac:dyDescent="0.25">
      <c r="AH46" s="80"/>
      <c r="AI46" s="80"/>
      <c r="AJ46" s="80"/>
      <c r="AK46" s="80"/>
      <c r="AL46" s="80"/>
      <c r="AM46" s="80"/>
      <c r="AN46" s="80"/>
    </row>
    <row r="47" spans="1:53" x14ac:dyDescent="0.25">
      <c r="AH47" s="80"/>
      <c r="AI47" s="80"/>
      <c r="AJ47" s="80"/>
      <c r="AK47" s="80"/>
      <c r="AL47" s="80"/>
      <c r="AM47" s="80"/>
      <c r="AN47" s="80"/>
    </row>
    <row r="48" spans="1:53" x14ac:dyDescent="0.25">
      <c r="AH48" s="80"/>
      <c r="AI48" s="80"/>
      <c r="AJ48" s="80"/>
      <c r="AK48" s="80"/>
      <c r="AL48" s="80"/>
      <c r="AM48" s="80"/>
      <c r="AN48" s="80"/>
    </row>
    <row r="49" spans="34:40" x14ac:dyDescent="0.25">
      <c r="AH49" s="80"/>
      <c r="AI49" s="80"/>
      <c r="AJ49" s="80"/>
      <c r="AK49" s="80"/>
      <c r="AL49" s="80"/>
      <c r="AM49" s="80"/>
      <c r="AN49" s="80"/>
    </row>
    <row r="50" spans="34:40" x14ac:dyDescent="0.25">
      <c r="AH50" s="80"/>
      <c r="AI50" s="80"/>
      <c r="AJ50" s="80"/>
      <c r="AK50" s="80"/>
      <c r="AL50" s="80"/>
      <c r="AM50" s="80"/>
      <c r="AN50" s="80"/>
    </row>
    <row r="51" spans="34:40" x14ac:dyDescent="0.25">
      <c r="AH51" s="80"/>
      <c r="AI51" s="80"/>
      <c r="AJ51" s="80"/>
      <c r="AK51" s="80"/>
      <c r="AL51" s="80"/>
      <c r="AM51" s="80"/>
      <c r="AN51" s="80"/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04D2-8C69-470D-9C85-B5DCE1FEA6AF}">
  <sheetPr>
    <tabColor rgb="FFFFC000"/>
    <pageSetUpPr fitToPage="1"/>
  </sheetPr>
  <dimension ref="A1:BA39"/>
  <sheetViews>
    <sheetView zoomScale="98" zoomScaleNormal="80" workbookViewId="0">
      <pane xSplit="34" ySplit="6" topLeftCell="AW26" activePane="bottomRight" state="frozen"/>
      <selection activeCell="T25" sqref="T25"/>
      <selection pane="topRight" activeCell="T25" sqref="T25"/>
      <selection pane="bottomLeft" activeCell="T25" sqref="T25"/>
      <selection pane="bottomRight" activeCell="T25" sqref="T25"/>
    </sheetView>
  </sheetViews>
  <sheetFormatPr defaultColWidth="9.109375" defaultRowHeight="13.8" outlineLevelCol="1" x14ac:dyDescent="0.25"/>
  <cols>
    <col min="1" max="1" width="16.109375" style="77" hidden="1" customWidth="1" outlineLevel="1"/>
    <col min="2" max="2" width="8.5546875" style="57" hidden="1" customWidth="1" outlineLevel="1"/>
    <col min="3" max="3" width="7" style="56" hidden="1" customWidth="1" outlineLevel="1"/>
    <col min="4" max="4" width="48.6640625" style="76" hidden="1" customWidth="1" outlineLevel="1"/>
    <col min="5" max="5" width="56.6640625" style="76" customWidth="1" collapsed="1"/>
    <col min="6" max="13" width="9.33203125" style="208" hidden="1" customWidth="1"/>
    <col min="14" max="16" width="12.33203125" style="208" hidden="1" customWidth="1"/>
    <col min="17" max="24" width="12.33203125" style="11" hidden="1" customWidth="1"/>
    <col min="25" max="34" width="8.5546875" style="11" hidden="1" customWidth="1"/>
    <col min="35" max="35" width="8.5546875" style="11" bestFit="1" customWidth="1"/>
    <col min="36" max="36" width="8.5546875" style="11" customWidth="1"/>
    <col min="37" max="38" width="9" style="11" customWidth="1"/>
    <col min="39" max="39" width="9.6640625" style="11" customWidth="1"/>
    <col min="40" max="40" width="9.109375" style="11" customWidth="1"/>
    <col min="41" max="16384" width="9.109375" style="11"/>
  </cols>
  <sheetData>
    <row r="1" spans="1:53" x14ac:dyDescent="0.25">
      <c r="A1" s="75">
        <f>'Incomestatement_IFRS-Q'!A1</f>
        <v>46057</v>
      </c>
      <c r="B1" s="57" t="s">
        <v>139</v>
      </c>
      <c r="D1" s="74" t="s">
        <v>138</v>
      </c>
      <c r="E1" s="74" t="s">
        <v>138</v>
      </c>
    </row>
    <row r="2" spans="1:53" x14ac:dyDescent="0.25">
      <c r="B2" s="57" t="s">
        <v>137</v>
      </c>
      <c r="D2" s="72">
        <f>A1</f>
        <v>46057</v>
      </c>
      <c r="E2" s="71">
        <f>A1</f>
        <v>46057</v>
      </c>
    </row>
    <row r="3" spans="1:53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53" x14ac:dyDescent="0.25">
      <c r="A4" s="57" t="s">
        <v>132</v>
      </c>
      <c r="B4" s="57" t="s">
        <v>131</v>
      </c>
      <c r="C4" s="67"/>
      <c r="D4" s="121" t="s">
        <v>292</v>
      </c>
      <c r="E4" s="121" t="s">
        <v>291</v>
      </c>
    </row>
    <row r="5" spans="1:53" x14ac:dyDescent="0.25">
      <c r="A5" s="57"/>
      <c r="B5" s="57" t="s">
        <v>128</v>
      </c>
      <c r="C5" s="56" t="s">
        <v>10</v>
      </c>
      <c r="D5" s="64"/>
      <c r="E5" s="64"/>
    </row>
    <row r="6" spans="1:53" ht="27.6" x14ac:dyDescent="0.25">
      <c r="A6" s="63" t="s">
        <v>33</v>
      </c>
      <c r="B6" s="63" t="s">
        <v>127</v>
      </c>
      <c r="C6" s="62"/>
      <c r="D6" s="61" t="s">
        <v>126</v>
      </c>
      <c r="E6" s="61" t="s">
        <v>125</v>
      </c>
      <c r="F6" s="58" t="s">
        <v>592</v>
      </c>
      <c r="G6" s="58" t="s">
        <v>591</v>
      </c>
      <c r="H6" s="58" t="s">
        <v>590</v>
      </c>
      <c r="I6" s="58" t="s">
        <v>589</v>
      </c>
      <c r="J6" s="58" t="s">
        <v>588</v>
      </c>
      <c r="K6" s="58" t="s">
        <v>587</v>
      </c>
      <c r="L6" s="58" t="s">
        <v>586</v>
      </c>
      <c r="M6" s="58" t="s">
        <v>585</v>
      </c>
      <c r="N6" s="58" t="s">
        <v>584</v>
      </c>
      <c r="O6" s="58" t="s">
        <v>583</v>
      </c>
      <c r="P6" s="58" t="s">
        <v>582</v>
      </c>
      <c r="Q6" s="58" t="s">
        <v>581</v>
      </c>
      <c r="R6" s="58" t="s">
        <v>580</v>
      </c>
      <c r="S6" s="58" t="s">
        <v>579</v>
      </c>
      <c r="T6" s="58" t="s">
        <v>578</v>
      </c>
      <c r="U6" s="58" t="s">
        <v>577</v>
      </c>
      <c r="V6" s="58" t="s">
        <v>576</v>
      </c>
      <c r="W6" s="58" t="s">
        <v>575</v>
      </c>
      <c r="X6" s="58" t="s">
        <v>574</v>
      </c>
      <c r="Y6" s="58" t="s">
        <v>573</v>
      </c>
      <c r="Z6" s="58" t="s">
        <v>572</v>
      </c>
      <c r="AA6" s="58" t="s">
        <v>571</v>
      </c>
      <c r="AB6" s="58" t="s">
        <v>570</v>
      </c>
      <c r="AC6" s="58" t="s">
        <v>569</v>
      </c>
      <c r="AD6" s="59" t="s">
        <v>568</v>
      </c>
      <c r="AE6" s="59" t="s">
        <v>567</v>
      </c>
      <c r="AF6" s="59" t="s">
        <v>566</v>
      </c>
      <c r="AG6" s="59" t="s">
        <v>565</v>
      </c>
      <c r="AH6" s="59" t="s">
        <v>124</v>
      </c>
      <c r="AI6" s="59" t="s">
        <v>123</v>
      </c>
      <c r="AJ6" s="59" t="s">
        <v>122</v>
      </c>
      <c r="AK6" s="59" t="s">
        <v>121</v>
      </c>
      <c r="AL6" s="59" t="s">
        <v>120</v>
      </c>
      <c r="AM6" s="142" t="s">
        <v>119</v>
      </c>
      <c r="AN6" s="142" t="s">
        <v>118</v>
      </c>
      <c r="AO6" s="142" t="s">
        <v>117</v>
      </c>
      <c r="AP6" s="142" t="s">
        <v>116</v>
      </c>
      <c r="AQ6" s="142" t="s">
        <v>115</v>
      </c>
      <c r="AR6" s="142" t="s">
        <v>114</v>
      </c>
      <c r="AS6" s="142" t="s">
        <v>113</v>
      </c>
      <c r="AT6" s="59" t="s">
        <v>112</v>
      </c>
      <c r="AU6" s="59" t="s">
        <v>111</v>
      </c>
      <c r="AV6" s="59" t="s">
        <v>110</v>
      </c>
      <c r="AW6" s="59" t="s">
        <v>109</v>
      </c>
      <c r="AX6" s="59" t="s">
        <v>549</v>
      </c>
      <c r="AY6" s="59" t="s">
        <v>548</v>
      </c>
      <c r="AZ6" s="59" t="s">
        <v>547</v>
      </c>
      <c r="BA6" s="59" t="s">
        <v>546</v>
      </c>
    </row>
    <row r="7" spans="1:53" x14ac:dyDescent="0.25">
      <c r="A7" s="57" t="s">
        <v>108</v>
      </c>
      <c r="D7" s="55"/>
      <c r="E7" s="55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3"/>
      <c r="AE7" s="53"/>
      <c r="AF7" s="53"/>
      <c r="AG7" s="53"/>
      <c r="AH7" s="53"/>
      <c r="AI7" s="53"/>
      <c r="AJ7" s="53"/>
      <c r="AK7" s="53"/>
      <c r="AL7" s="53"/>
      <c r="AM7" s="141"/>
      <c r="AN7" s="141"/>
      <c r="AO7" s="141"/>
      <c r="AP7" s="141"/>
      <c r="AQ7" s="141"/>
      <c r="AR7" s="141"/>
      <c r="AS7" s="141"/>
      <c r="AT7" s="141"/>
      <c r="AU7" s="141"/>
      <c r="AV7" s="141"/>
    </row>
    <row r="8" spans="1:53" s="31" customFormat="1" x14ac:dyDescent="0.25">
      <c r="A8" s="22" t="s">
        <v>89</v>
      </c>
      <c r="B8" s="22"/>
      <c r="C8" s="67"/>
      <c r="D8" s="55" t="s">
        <v>290</v>
      </c>
      <c r="E8" s="55" t="s">
        <v>289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217"/>
      <c r="AE8" s="217"/>
      <c r="AF8" s="217"/>
      <c r="AG8" s="217"/>
      <c r="AK8" s="217"/>
      <c r="AL8" s="217"/>
    </row>
    <row r="9" spans="1:53" x14ac:dyDescent="0.25">
      <c r="A9" s="57" t="s">
        <v>145</v>
      </c>
      <c r="B9" s="57" t="s">
        <v>11</v>
      </c>
      <c r="D9" s="76" t="s">
        <v>598</v>
      </c>
      <c r="E9" s="76" t="s">
        <v>597</v>
      </c>
      <c r="F9" s="207">
        <v>-36.6</v>
      </c>
      <c r="G9" s="207">
        <v>57.036999999999999</v>
      </c>
      <c r="H9" s="207">
        <v>144.12100000000001</v>
      </c>
      <c r="I9" s="207">
        <v>388.17200000000003</v>
      </c>
      <c r="J9" s="207">
        <v>-10.706</v>
      </c>
      <c r="K9" s="207">
        <v>11.747</v>
      </c>
      <c r="L9" s="207">
        <v>93.138000000000005</v>
      </c>
      <c r="M9" s="207">
        <v>938.64599999999996</v>
      </c>
      <c r="N9" s="207">
        <v>113.474</v>
      </c>
      <c r="O9" s="207">
        <v>92</v>
      </c>
      <c r="P9" s="207">
        <v>159</v>
      </c>
      <c r="Q9" s="207">
        <v>918</v>
      </c>
      <c r="R9" s="207">
        <v>449</v>
      </c>
      <c r="S9" s="207">
        <v>346</v>
      </c>
      <c r="T9" s="207">
        <v>167</v>
      </c>
      <c r="U9" s="207">
        <v>759</v>
      </c>
      <c r="V9" s="207">
        <v>3</v>
      </c>
      <c r="W9" s="207">
        <v>270</v>
      </c>
      <c r="X9" s="207">
        <v>370</v>
      </c>
      <c r="Y9" s="207">
        <v>870</v>
      </c>
      <c r="Z9" s="207">
        <v>134</v>
      </c>
      <c r="AA9" s="207">
        <v>160</v>
      </c>
      <c r="AB9" s="207">
        <v>36</v>
      </c>
      <c r="AC9" s="207">
        <v>504</v>
      </c>
      <c r="AD9" s="151">
        <v>2</v>
      </c>
      <c r="AE9" s="151">
        <v>25</v>
      </c>
      <c r="AF9" s="151">
        <v>99</v>
      </c>
      <c r="AG9" s="151">
        <v>873</v>
      </c>
      <c r="AH9" s="11">
        <v>-8</v>
      </c>
      <c r="AI9" s="11">
        <v>101</v>
      </c>
      <c r="AJ9" s="11">
        <v>265</v>
      </c>
      <c r="AK9" s="151">
        <v>663</v>
      </c>
      <c r="AL9" s="151">
        <v>106.282</v>
      </c>
      <c r="AM9" s="80">
        <v>303</v>
      </c>
      <c r="AN9" s="80">
        <v>133</v>
      </c>
      <c r="AO9" s="80">
        <v>-634</v>
      </c>
      <c r="AP9" s="80">
        <v>-56</v>
      </c>
      <c r="AQ9" s="80">
        <v>-807</v>
      </c>
      <c r="AR9" s="80">
        <v>-776</v>
      </c>
      <c r="AS9" s="80">
        <v>342</v>
      </c>
      <c r="AT9" s="80">
        <v>-133</v>
      </c>
      <c r="AU9" s="80">
        <v>-143</v>
      </c>
      <c r="AV9" s="80">
        <v>-391</v>
      </c>
      <c r="AW9" s="11">
        <v>166</v>
      </c>
      <c r="AX9" s="11">
        <v>-216</v>
      </c>
      <c r="AY9" s="11">
        <v>28</v>
      </c>
      <c r="AZ9" s="11">
        <v>-116</v>
      </c>
      <c r="BA9" s="11">
        <v>238</v>
      </c>
    </row>
    <row r="10" spans="1:53" x14ac:dyDescent="0.25">
      <c r="A10" s="57" t="s">
        <v>145</v>
      </c>
      <c r="B10" s="57" t="s">
        <v>11</v>
      </c>
      <c r="C10" s="67"/>
      <c r="D10" s="76" t="s">
        <v>286</v>
      </c>
      <c r="E10" s="76" t="s">
        <v>285</v>
      </c>
      <c r="F10" s="207">
        <v>16.446999999999999</v>
      </c>
      <c r="G10" s="207">
        <v>-56.674999999999997</v>
      </c>
      <c r="H10" s="207">
        <v>50.307000000000002</v>
      </c>
      <c r="I10" s="207">
        <v>37.652000000000001</v>
      </c>
      <c r="J10" s="207">
        <v>13.093999999999999</v>
      </c>
      <c r="K10" s="207">
        <v>35.966999999999999</v>
      </c>
      <c r="L10" s="207">
        <v>-73.516999999999996</v>
      </c>
      <c r="M10" s="207">
        <v>76.049000000000007</v>
      </c>
      <c r="N10" s="207">
        <v>11.103</v>
      </c>
      <c r="O10" s="207">
        <v>-25</v>
      </c>
      <c r="P10" s="207">
        <v>-37</v>
      </c>
      <c r="Q10" s="207">
        <v>53</v>
      </c>
      <c r="R10" s="207">
        <v>-83</v>
      </c>
      <c r="S10" s="207">
        <v>192</v>
      </c>
      <c r="T10" s="207">
        <v>-192</v>
      </c>
      <c r="U10" s="207">
        <v>31</v>
      </c>
      <c r="V10" s="207">
        <v>-185</v>
      </c>
      <c r="W10" s="207">
        <v>-68</v>
      </c>
      <c r="X10" s="207">
        <v>94</v>
      </c>
      <c r="Y10" s="207">
        <v>99</v>
      </c>
      <c r="Z10" s="207">
        <v>-72</v>
      </c>
      <c r="AA10" s="207">
        <v>-32</v>
      </c>
      <c r="AB10" s="207">
        <f>8-67</f>
        <v>-59</v>
      </c>
      <c r="AC10" s="207">
        <v>440</v>
      </c>
      <c r="AD10" s="151">
        <v>-195</v>
      </c>
      <c r="AE10" s="151">
        <v>342</v>
      </c>
      <c r="AF10" s="151">
        <v>23</v>
      </c>
      <c r="AG10" s="151">
        <v>409</v>
      </c>
      <c r="AH10" s="11">
        <v>-138</v>
      </c>
      <c r="AI10" s="11">
        <v>243</v>
      </c>
      <c r="AJ10" s="11">
        <v>11</v>
      </c>
      <c r="AK10" s="151">
        <v>119</v>
      </c>
      <c r="AL10" s="151">
        <v>-70.528999999999996</v>
      </c>
      <c r="AM10" s="80">
        <v>-165</v>
      </c>
      <c r="AN10" s="80">
        <v>1</v>
      </c>
      <c r="AO10" s="80">
        <v>1002</v>
      </c>
      <c r="AP10" s="80">
        <v>-17</v>
      </c>
      <c r="AQ10" s="80">
        <v>552</v>
      </c>
      <c r="AR10" s="80">
        <v>1069</v>
      </c>
      <c r="AS10" s="80">
        <v>61</v>
      </c>
      <c r="AT10" s="80">
        <v>-345</v>
      </c>
      <c r="AU10" s="80">
        <v>57</v>
      </c>
      <c r="AV10" s="80">
        <v>269</v>
      </c>
      <c r="AW10" s="11">
        <v>-239</v>
      </c>
      <c r="AX10" s="11">
        <v>303</v>
      </c>
      <c r="AY10" s="11">
        <v>-161</v>
      </c>
      <c r="AZ10" s="11">
        <v>13</v>
      </c>
      <c r="BA10" s="11">
        <v>121</v>
      </c>
    </row>
    <row r="11" spans="1:53" x14ac:dyDescent="0.25">
      <c r="A11" s="57" t="s">
        <v>145</v>
      </c>
      <c r="B11" s="57" t="s">
        <v>11</v>
      </c>
      <c r="D11" s="76" t="s">
        <v>284</v>
      </c>
      <c r="E11" s="79" t="s">
        <v>283</v>
      </c>
      <c r="F11" s="207">
        <v>-38.848999999999997</v>
      </c>
      <c r="G11" s="207">
        <v>-19.062000000000001</v>
      </c>
      <c r="H11" s="207">
        <v>-16.844999999999999</v>
      </c>
      <c r="I11" s="207">
        <v>-16.055</v>
      </c>
      <c r="J11" s="207">
        <v>-27.141999999999999</v>
      </c>
      <c r="K11" s="207">
        <v>-45.991999999999997</v>
      </c>
      <c r="L11" s="207">
        <v>-12.891</v>
      </c>
      <c r="M11" s="207">
        <v>-39.28</v>
      </c>
      <c r="N11" s="207">
        <v>-47.622999999999998</v>
      </c>
      <c r="O11" s="207">
        <v>-29</v>
      </c>
      <c r="P11" s="207">
        <v>-43</v>
      </c>
      <c r="Q11" s="207">
        <v>-78</v>
      </c>
      <c r="R11" s="207">
        <v>-64</v>
      </c>
      <c r="S11" s="207">
        <v>-73</v>
      </c>
      <c r="T11" s="207">
        <v>-42</v>
      </c>
      <c r="U11" s="207">
        <v>-27</v>
      </c>
      <c r="V11" s="207">
        <v>-18</v>
      </c>
      <c r="W11" s="207">
        <v>-24</v>
      </c>
      <c r="X11" s="207">
        <v>-41</v>
      </c>
      <c r="Y11" s="207">
        <v>9</v>
      </c>
      <c r="Z11" s="207">
        <v>-178</v>
      </c>
      <c r="AA11" s="207">
        <v>-59</v>
      </c>
      <c r="AB11" s="207">
        <f>-210+67</f>
        <v>-143</v>
      </c>
      <c r="AC11" s="207">
        <v>43</v>
      </c>
      <c r="AD11" s="151">
        <f>-91</f>
        <v>-91</v>
      </c>
      <c r="AE11" s="151">
        <v>18</v>
      </c>
      <c r="AF11" s="151">
        <v>-60</v>
      </c>
      <c r="AG11" s="151">
        <v>-95</v>
      </c>
      <c r="AH11" s="11">
        <v>-48</v>
      </c>
      <c r="AI11" s="11">
        <v>-162</v>
      </c>
      <c r="AJ11" s="11">
        <v>-55</v>
      </c>
      <c r="AK11" s="151">
        <v>-1</v>
      </c>
      <c r="AL11" s="151">
        <v>-53.643000000000001</v>
      </c>
      <c r="AM11" s="80">
        <v>-57</v>
      </c>
      <c r="AN11" s="80">
        <v>-14</v>
      </c>
      <c r="AO11" s="80">
        <v>-25</v>
      </c>
      <c r="AP11" s="80">
        <v>-42</v>
      </c>
      <c r="AQ11" s="80">
        <v>-91</v>
      </c>
      <c r="AR11" s="80">
        <v>-47</v>
      </c>
      <c r="AS11" s="80">
        <v>41</v>
      </c>
      <c r="AT11" s="80">
        <v>-96</v>
      </c>
      <c r="AU11" s="80">
        <v>-34</v>
      </c>
      <c r="AV11" s="80">
        <v>-25</v>
      </c>
      <c r="AW11" s="11">
        <v>-4</v>
      </c>
      <c r="AX11" s="11">
        <v>-9</v>
      </c>
      <c r="AY11" s="11">
        <v>-3</v>
      </c>
      <c r="AZ11" s="11">
        <v>-5</v>
      </c>
      <c r="BA11" s="11">
        <v>-10</v>
      </c>
    </row>
    <row r="12" spans="1:53" s="31" customFormat="1" ht="27.6" x14ac:dyDescent="0.25">
      <c r="A12" s="22" t="s">
        <v>158</v>
      </c>
      <c r="B12" s="22" t="s">
        <v>11</v>
      </c>
      <c r="C12" s="67"/>
      <c r="D12" s="109" t="s">
        <v>596</v>
      </c>
      <c r="E12" s="55" t="s">
        <v>281</v>
      </c>
      <c r="F12" s="216">
        <v>-59.001999999999995</v>
      </c>
      <c r="G12" s="216">
        <v>-18.7</v>
      </c>
      <c r="H12" s="216">
        <v>177.583</v>
      </c>
      <c r="I12" s="216">
        <v>409.76900000000001</v>
      </c>
      <c r="J12" s="216">
        <v>-24.753999999999998</v>
      </c>
      <c r="K12" s="216">
        <v>1.7220000000000013</v>
      </c>
      <c r="L12" s="216">
        <v>6.7300000000000093</v>
      </c>
      <c r="M12" s="216">
        <v>975.41499999999996</v>
      </c>
      <c r="N12" s="216">
        <v>76.954000000000008</v>
      </c>
      <c r="O12" s="216">
        <v>38</v>
      </c>
      <c r="P12" s="216">
        <v>80</v>
      </c>
      <c r="Q12" s="216">
        <v>892</v>
      </c>
      <c r="R12" s="216">
        <v>301</v>
      </c>
      <c r="S12" s="216">
        <v>466</v>
      </c>
      <c r="T12" s="216">
        <v>-67</v>
      </c>
      <c r="U12" s="216">
        <v>762</v>
      </c>
      <c r="V12" s="216">
        <v>-200</v>
      </c>
      <c r="W12" s="216">
        <v>178</v>
      </c>
      <c r="X12" s="216">
        <v>423</v>
      </c>
      <c r="Y12" s="216">
        <v>977</v>
      </c>
      <c r="Z12" s="216">
        <v>-116</v>
      </c>
      <c r="AA12" s="216">
        <v>68</v>
      </c>
      <c r="AB12" s="216">
        <v>-167</v>
      </c>
      <c r="AC12" s="216">
        <v>986</v>
      </c>
      <c r="AD12" s="210">
        <v>-283</v>
      </c>
      <c r="AE12" s="210">
        <v>385</v>
      </c>
      <c r="AF12" s="210">
        <v>62</v>
      </c>
      <c r="AG12" s="210">
        <v>1186</v>
      </c>
      <c r="AH12" s="31">
        <v>-194</v>
      </c>
      <c r="AI12" s="31">
        <v>183</v>
      </c>
      <c r="AJ12" s="31">
        <v>221</v>
      </c>
      <c r="AK12" s="210">
        <v>781</v>
      </c>
      <c r="AL12" s="210">
        <v>-17.89</v>
      </c>
      <c r="AM12" s="83">
        <v>82</v>
      </c>
      <c r="AN12" s="83">
        <v>120</v>
      </c>
      <c r="AO12" s="83">
        <v>343</v>
      </c>
      <c r="AP12" s="83">
        <v>-115</v>
      </c>
      <c r="AQ12" s="83">
        <f>SUM(AQ9:AQ11)+1</f>
        <v>-345</v>
      </c>
      <c r="AR12" s="83">
        <f>SUM(AR9:AR11)</f>
        <v>246</v>
      </c>
      <c r="AS12" s="83">
        <v>444</v>
      </c>
      <c r="AT12" s="83">
        <v>-574</v>
      </c>
      <c r="AU12" s="83">
        <v>-120</v>
      </c>
      <c r="AV12" s="83">
        <v>-146</v>
      </c>
      <c r="AW12" s="31">
        <v>-77</v>
      </c>
      <c r="AX12" s="31">
        <v>77</v>
      </c>
      <c r="AY12" s="31">
        <v>-137</v>
      </c>
      <c r="AZ12" s="31">
        <v>-108</v>
      </c>
      <c r="BA12" s="31">
        <v>369</v>
      </c>
    </row>
    <row r="13" spans="1:53" x14ac:dyDescent="0.25">
      <c r="A13" s="57" t="s">
        <v>108</v>
      </c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151"/>
      <c r="AE13" s="151"/>
      <c r="AF13" s="151"/>
      <c r="AG13" s="151"/>
      <c r="AK13" s="151"/>
      <c r="AL13" s="151"/>
      <c r="AM13" s="80"/>
      <c r="AN13" s="80"/>
      <c r="AO13" s="80"/>
      <c r="AP13" s="80"/>
      <c r="AQ13" s="80"/>
      <c r="AR13" s="80"/>
      <c r="AS13" s="80"/>
      <c r="AT13" s="80"/>
      <c r="AU13" s="80"/>
      <c r="AV13" s="80"/>
    </row>
    <row r="14" spans="1:53" s="31" customFormat="1" x14ac:dyDescent="0.25">
      <c r="A14" s="22" t="s">
        <v>89</v>
      </c>
      <c r="B14" s="22"/>
      <c r="C14" s="67"/>
      <c r="D14" s="55" t="s">
        <v>280</v>
      </c>
      <c r="E14" s="55" t="s">
        <v>272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0"/>
      <c r="AE14" s="210"/>
      <c r="AF14" s="210"/>
      <c r="AG14" s="210"/>
      <c r="AK14" s="210"/>
      <c r="AL14" s="210" t="s">
        <v>560</v>
      </c>
      <c r="AM14" s="83"/>
      <c r="AN14" s="83"/>
      <c r="AO14" s="83"/>
      <c r="AP14" s="83"/>
      <c r="AQ14" s="83"/>
      <c r="AR14" s="83"/>
      <c r="AS14" s="83"/>
      <c r="AT14" s="83"/>
      <c r="AU14" s="83"/>
      <c r="AV14" s="83"/>
    </row>
    <row r="15" spans="1:53" x14ac:dyDescent="0.25">
      <c r="A15" s="57" t="s">
        <v>145</v>
      </c>
      <c r="B15" s="57" t="s">
        <v>11</v>
      </c>
      <c r="D15" s="76" t="s">
        <v>279</v>
      </c>
      <c r="E15" s="76" t="s">
        <v>278</v>
      </c>
      <c r="F15" s="207">
        <v>1269.989</v>
      </c>
      <c r="G15" s="207">
        <v>1754.1220000000001</v>
      </c>
      <c r="H15" s="207">
        <v>1960.5409999999999</v>
      </c>
      <c r="I15" s="207">
        <v>3855.8150000000001</v>
      </c>
      <c r="J15" s="207">
        <v>1502.3589999999999</v>
      </c>
      <c r="K15" s="207">
        <v>1574.2539999999999</v>
      </c>
      <c r="L15" s="207">
        <v>1919.73</v>
      </c>
      <c r="M15" s="207">
        <v>5078.5959999999995</v>
      </c>
      <c r="N15" s="207">
        <v>1489.154</v>
      </c>
      <c r="O15" s="207">
        <v>2310</v>
      </c>
      <c r="P15" s="207">
        <v>1956</v>
      </c>
      <c r="Q15" s="207">
        <v>5052</v>
      </c>
      <c r="R15" s="207">
        <v>2073</v>
      </c>
      <c r="S15" s="207">
        <v>-3130</v>
      </c>
      <c r="T15" s="207">
        <v>1650</v>
      </c>
      <c r="U15" s="207">
        <v>5087</v>
      </c>
      <c r="V15" s="207">
        <v>1387</v>
      </c>
      <c r="W15" s="207">
        <v>2187</v>
      </c>
      <c r="X15" s="207">
        <v>2849</v>
      </c>
      <c r="Y15" s="207">
        <v>4659</v>
      </c>
      <c r="Z15" s="207">
        <v>2385</v>
      </c>
      <c r="AA15" s="207">
        <v>2196</v>
      </c>
      <c r="AB15" s="207">
        <v>2809</v>
      </c>
      <c r="AC15" s="207">
        <v>5510</v>
      </c>
      <c r="AD15" s="151">
        <v>2600</v>
      </c>
      <c r="AE15" s="151">
        <v>3195</v>
      </c>
      <c r="AF15" s="151">
        <v>2550</v>
      </c>
      <c r="AG15" s="151">
        <v>6175</v>
      </c>
      <c r="AH15" s="80">
        <v>1486</v>
      </c>
      <c r="AI15" s="80">
        <v>2725</v>
      </c>
      <c r="AJ15" s="80">
        <v>2948</v>
      </c>
      <c r="AK15" s="151">
        <v>5750</v>
      </c>
      <c r="AL15" s="151">
        <v>2327.0740000000001</v>
      </c>
      <c r="AM15" s="80">
        <v>3046</v>
      </c>
      <c r="AN15" s="80">
        <v>2590</v>
      </c>
      <c r="AO15" s="80">
        <v>5350</v>
      </c>
      <c r="AP15" s="80">
        <v>2192</v>
      </c>
      <c r="AQ15" s="80">
        <v>3191</v>
      </c>
      <c r="AR15" s="80">
        <v>2450</v>
      </c>
      <c r="AS15" s="80">
        <v>3460</v>
      </c>
      <c r="AT15" s="80">
        <v>1068</v>
      </c>
      <c r="AU15" s="80">
        <v>2053</v>
      </c>
      <c r="AV15" s="80">
        <v>1181</v>
      </c>
      <c r="AW15" s="11">
        <v>2641</v>
      </c>
      <c r="AX15" s="11">
        <v>988</v>
      </c>
      <c r="AY15" s="11">
        <v>1789</v>
      </c>
      <c r="AZ15" s="11">
        <v>1006</v>
      </c>
      <c r="BA15" s="11">
        <v>2710</v>
      </c>
    </row>
    <row r="16" spans="1:53" x14ac:dyDescent="0.25">
      <c r="A16" s="57" t="s">
        <v>145</v>
      </c>
      <c r="B16" s="57" t="s">
        <v>11</v>
      </c>
      <c r="C16" s="67"/>
      <c r="D16" s="76" t="s">
        <v>277</v>
      </c>
      <c r="E16" s="76" t="s">
        <v>276</v>
      </c>
      <c r="F16" s="207">
        <v>-2312.3009999999999</v>
      </c>
      <c r="G16" s="207">
        <v>-2130.3519999999999</v>
      </c>
      <c r="H16" s="207">
        <v>-2557.2739999999999</v>
      </c>
      <c r="I16" s="207">
        <v>-2693.828</v>
      </c>
      <c r="J16" s="207">
        <v>-1958.569</v>
      </c>
      <c r="K16" s="207">
        <v>-2265.002</v>
      </c>
      <c r="L16" s="207">
        <v>-2423.038</v>
      </c>
      <c r="M16" s="207">
        <v>-3194.89</v>
      </c>
      <c r="N16" s="207">
        <v>-2393.3780000000002</v>
      </c>
      <c r="O16" s="207">
        <v>-3012</v>
      </c>
      <c r="P16" s="207">
        <v>-2686</v>
      </c>
      <c r="Q16" s="207">
        <v>-3447</v>
      </c>
      <c r="R16" s="207">
        <v>-3513</v>
      </c>
      <c r="S16" s="207">
        <v>3617</v>
      </c>
      <c r="T16" s="207">
        <v>-2858</v>
      </c>
      <c r="U16" s="207">
        <v>-4222</v>
      </c>
      <c r="V16" s="207">
        <v>-2718</v>
      </c>
      <c r="W16" s="207">
        <v>-3882</v>
      </c>
      <c r="X16" s="207">
        <v>-3511</v>
      </c>
      <c r="Y16" s="207">
        <v>-3334</v>
      </c>
      <c r="Z16" s="207">
        <v>-3249</v>
      </c>
      <c r="AA16" s="207">
        <v>-3305</v>
      </c>
      <c r="AB16" s="207">
        <v>-3302</v>
      </c>
      <c r="AC16" s="207">
        <v>-4062</v>
      </c>
      <c r="AD16" s="151">
        <v>-4170</v>
      </c>
      <c r="AE16" s="151">
        <v>-3207</v>
      </c>
      <c r="AF16" s="151">
        <v>-2475</v>
      </c>
      <c r="AG16" s="151">
        <v>-4327</v>
      </c>
      <c r="AH16" s="80">
        <v>-2542</v>
      </c>
      <c r="AI16" s="80">
        <v>-3158</v>
      </c>
      <c r="AJ16" s="80">
        <v>-3094</v>
      </c>
      <c r="AK16" s="151">
        <v>-4477</v>
      </c>
      <c r="AL16" s="151">
        <v>-4344.8370000000004</v>
      </c>
      <c r="AM16" s="80">
        <v>-3748</v>
      </c>
      <c r="AN16" s="80">
        <v>-3950</v>
      </c>
      <c r="AO16" s="80">
        <v>-3995</v>
      </c>
      <c r="AP16" s="80">
        <v>-2850</v>
      </c>
      <c r="AQ16" s="80">
        <v>-2395</v>
      </c>
      <c r="AR16" s="80">
        <v>-1610</v>
      </c>
      <c r="AS16" s="80">
        <v>-1244</v>
      </c>
      <c r="AT16" s="80">
        <v>-893</v>
      </c>
      <c r="AU16" s="80">
        <v>-1292</v>
      </c>
      <c r="AV16" s="80">
        <v>-1064</v>
      </c>
      <c r="AW16" s="11">
        <v>-1566</v>
      </c>
      <c r="AX16" s="11">
        <v>-1193</v>
      </c>
      <c r="AY16" s="11">
        <v>-1298</v>
      </c>
      <c r="AZ16" s="11">
        <v>-1532</v>
      </c>
      <c r="BA16" s="11">
        <v>-2126</v>
      </c>
    </row>
    <row r="17" spans="1:53" x14ac:dyDescent="0.25">
      <c r="A17" s="57"/>
      <c r="C17" s="67"/>
      <c r="D17" s="76" t="s">
        <v>595</v>
      </c>
      <c r="E17" s="76" t="s">
        <v>594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151"/>
      <c r="AE17" s="151"/>
      <c r="AF17" s="151"/>
      <c r="AG17" s="151"/>
      <c r="AH17" s="80"/>
      <c r="AI17" s="80"/>
      <c r="AJ17" s="80"/>
      <c r="AK17" s="151"/>
      <c r="AL17" s="151"/>
      <c r="AM17" s="80"/>
      <c r="AN17" s="80"/>
      <c r="AO17" s="80"/>
      <c r="AP17" s="80"/>
      <c r="AQ17" s="80"/>
      <c r="AR17" s="80"/>
      <c r="AS17" s="80"/>
      <c r="AT17" s="80">
        <v>242</v>
      </c>
      <c r="AU17" s="80">
        <v>-117</v>
      </c>
      <c r="AV17" s="80">
        <v>511</v>
      </c>
      <c r="AW17" s="11">
        <v>-675</v>
      </c>
      <c r="AX17" s="11">
        <v>360</v>
      </c>
      <c r="AY17" s="11">
        <v>-501</v>
      </c>
      <c r="AZ17" s="11">
        <v>537</v>
      </c>
      <c r="BA17" s="11">
        <v>-708</v>
      </c>
    </row>
    <row r="18" spans="1:53" x14ac:dyDescent="0.25">
      <c r="A18" s="57" t="s">
        <v>145</v>
      </c>
      <c r="B18" s="57" t="s">
        <v>11</v>
      </c>
      <c r="C18" s="67"/>
      <c r="D18" s="76" t="s">
        <v>275</v>
      </c>
      <c r="E18" s="76" t="s">
        <v>274</v>
      </c>
      <c r="F18" s="207">
        <v>25.475999999999999</v>
      </c>
      <c r="G18" s="207">
        <v>575.04399999999998</v>
      </c>
      <c r="H18" s="207">
        <v>130.42899999999986</v>
      </c>
      <c r="I18" s="207">
        <v>-480.98399999999992</v>
      </c>
      <c r="J18" s="207">
        <v>36.308</v>
      </c>
      <c r="K18" s="207">
        <v>313.62700000000001</v>
      </c>
      <c r="L18" s="207">
        <v>667.05</v>
      </c>
      <c r="M18" s="207">
        <v>-759.40800000000002</v>
      </c>
      <c r="N18" s="207">
        <v>300.37599999999998</v>
      </c>
      <c r="O18" s="207">
        <v>415</v>
      </c>
      <c r="P18" s="207">
        <v>645</v>
      </c>
      <c r="Q18" s="207">
        <v>-1008</v>
      </c>
      <c r="R18" s="207">
        <v>89</v>
      </c>
      <c r="S18" s="207">
        <v>-281</v>
      </c>
      <c r="T18" s="207">
        <v>1619</v>
      </c>
      <c r="U18" s="207">
        <v>-535</v>
      </c>
      <c r="V18" s="207">
        <v>783</v>
      </c>
      <c r="W18" s="207">
        <v>1195</v>
      </c>
      <c r="X18" s="207">
        <v>-318</v>
      </c>
      <c r="Y18" s="207">
        <v>-1305</v>
      </c>
      <c r="Z18" s="207">
        <v>-103</v>
      </c>
      <c r="AA18" s="207">
        <v>1153</v>
      </c>
      <c r="AB18" s="207">
        <v>579</v>
      </c>
      <c r="AC18" s="207">
        <v>-1005</v>
      </c>
      <c r="AD18" s="151">
        <f>1677</f>
        <v>1677</v>
      </c>
      <c r="AE18" s="151">
        <v>791</v>
      </c>
      <c r="AF18" s="151">
        <v>725</v>
      </c>
      <c r="AG18" s="151">
        <v>-1094</v>
      </c>
      <c r="AH18" s="80">
        <v>454</v>
      </c>
      <c r="AI18" s="80">
        <v>733</v>
      </c>
      <c r="AJ18" s="80">
        <v>89</v>
      </c>
      <c r="AK18" s="151">
        <v>-1187</v>
      </c>
      <c r="AL18" s="151">
        <v>257.30500000000001</v>
      </c>
      <c r="AM18" s="80">
        <v>71</v>
      </c>
      <c r="AN18" s="80">
        <v>85</v>
      </c>
      <c r="AO18" s="80">
        <v>-1771</v>
      </c>
      <c r="AP18" s="80">
        <v>-129</v>
      </c>
      <c r="AQ18" s="80">
        <v>-578.68100000000004</v>
      </c>
      <c r="AR18" s="80">
        <v>-868</v>
      </c>
      <c r="AS18" s="80">
        <v>-2184</v>
      </c>
      <c r="AT18" s="80">
        <v>-328</v>
      </c>
      <c r="AU18" s="80">
        <v>-214</v>
      </c>
      <c r="AV18" s="80">
        <v>-134</v>
      </c>
      <c r="AW18" s="11">
        <v>71</v>
      </c>
      <c r="AX18" s="11">
        <v>-199</v>
      </c>
      <c r="AY18" s="11">
        <v>-5</v>
      </c>
      <c r="AZ18" s="11">
        <v>171</v>
      </c>
      <c r="BA18" s="11">
        <v>191</v>
      </c>
    </row>
    <row r="19" spans="1:53" s="31" customFormat="1" x14ac:dyDescent="0.25">
      <c r="A19" s="22" t="s">
        <v>158</v>
      </c>
      <c r="B19" s="22" t="s">
        <v>11</v>
      </c>
      <c r="C19" s="67"/>
      <c r="D19" s="55" t="s">
        <v>273</v>
      </c>
      <c r="E19" s="55" t="s">
        <v>272</v>
      </c>
      <c r="F19" s="216">
        <v>-1016.8359999999999</v>
      </c>
      <c r="G19" s="216">
        <v>198.81400000000019</v>
      </c>
      <c r="H19" s="216">
        <v>-466.30400000000009</v>
      </c>
      <c r="I19" s="216">
        <v>681.00300000000016</v>
      </c>
      <c r="J19" s="216">
        <v>-419.90200000000004</v>
      </c>
      <c r="K19" s="216">
        <v>-377.12100000000004</v>
      </c>
      <c r="L19" s="216">
        <v>163.74199999999996</v>
      </c>
      <c r="M19" s="216">
        <v>1124.2979999999998</v>
      </c>
      <c r="N19" s="216">
        <v>-603.84800000000018</v>
      </c>
      <c r="O19" s="216">
        <v>-288</v>
      </c>
      <c r="P19" s="216">
        <v>-85</v>
      </c>
      <c r="Q19" s="216">
        <v>597</v>
      </c>
      <c r="R19" s="216">
        <v>-1351</v>
      </c>
      <c r="S19" s="216">
        <v>-768</v>
      </c>
      <c r="T19" s="216">
        <v>411</v>
      </c>
      <c r="U19" s="216">
        <v>330</v>
      </c>
      <c r="V19" s="216">
        <v>-547</v>
      </c>
      <c r="W19" s="216">
        <v>-501</v>
      </c>
      <c r="X19" s="216">
        <v>-980</v>
      </c>
      <c r="Y19" s="216">
        <v>19</v>
      </c>
      <c r="Z19" s="216">
        <v>-967</v>
      </c>
      <c r="AA19" s="216">
        <v>44</v>
      </c>
      <c r="AB19" s="216">
        <v>87</v>
      </c>
      <c r="AC19" s="216">
        <v>443</v>
      </c>
      <c r="AD19" s="210">
        <v>107</v>
      </c>
      <c r="AE19" s="210">
        <v>778</v>
      </c>
      <c r="AF19" s="210">
        <v>801</v>
      </c>
      <c r="AG19" s="210">
        <v>754</v>
      </c>
      <c r="AH19" s="31">
        <v>-602</v>
      </c>
      <c r="AI19" s="31">
        <v>301</v>
      </c>
      <c r="AJ19" s="31">
        <v>-58</v>
      </c>
      <c r="AK19" s="210">
        <v>87</v>
      </c>
      <c r="AL19" s="210">
        <v>-1760.4580000000003</v>
      </c>
      <c r="AM19" s="83">
        <v>-631</v>
      </c>
      <c r="AN19" s="83">
        <v>-1275</v>
      </c>
      <c r="AO19" s="83">
        <v>-417</v>
      </c>
      <c r="AP19" s="83">
        <v>-787</v>
      </c>
      <c r="AQ19" s="83">
        <f>SUM(AQ15:AQ18)</f>
        <v>217.31899999999996</v>
      </c>
      <c r="AR19" s="83">
        <f>SUM(AR15:AR18)</f>
        <v>-28</v>
      </c>
      <c r="AS19" s="83">
        <v>31</v>
      </c>
      <c r="AT19" s="83">
        <v>89</v>
      </c>
      <c r="AU19" s="83">
        <v>430</v>
      </c>
      <c r="AV19" s="83">
        <v>494</v>
      </c>
      <c r="AW19" s="31">
        <v>470</v>
      </c>
      <c r="AX19" s="31">
        <v>-45</v>
      </c>
      <c r="AY19" s="31">
        <v>-15</v>
      </c>
      <c r="AZ19" s="31">
        <v>182</v>
      </c>
      <c r="BA19" s="31">
        <v>66</v>
      </c>
    </row>
    <row r="20" spans="1:53" x14ac:dyDescent="0.25">
      <c r="A20" s="57" t="s">
        <v>108</v>
      </c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151"/>
      <c r="AE20" s="151"/>
      <c r="AF20" s="151"/>
      <c r="AG20" s="151"/>
      <c r="AK20" s="151"/>
      <c r="AL20" s="151"/>
      <c r="AM20" s="80"/>
      <c r="AN20" s="80"/>
      <c r="AO20" s="80"/>
      <c r="AP20" s="80"/>
      <c r="AQ20" s="80"/>
      <c r="AR20" s="80"/>
      <c r="AS20" s="80"/>
      <c r="AT20" s="80"/>
      <c r="AU20" s="80"/>
      <c r="AV20" s="80"/>
    </row>
    <row r="21" spans="1:53" s="31" customFormat="1" x14ac:dyDescent="0.25">
      <c r="A21" s="22" t="s">
        <v>158</v>
      </c>
      <c r="B21" s="22" t="s">
        <v>11</v>
      </c>
      <c r="C21" s="67"/>
      <c r="D21" s="55" t="s">
        <v>271</v>
      </c>
      <c r="E21" s="55" t="s">
        <v>270</v>
      </c>
      <c r="F21" s="216">
        <v>-1075.838</v>
      </c>
      <c r="G21" s="216">
        <v>180.1140000000002</v>
      </c>
      <c r="H21" s="216">
        <v>-288.72100000000012</v>
      </c>
      <c r="I21" s="216">
        <v>1090.7720000000002</v>
      </c>
      <c r="J21" s="216">
        <v>-444.65600000000006</v>
      </c>
      <c r="K21" s="216">
        <v>-375.39900000000006</v>
      </c>
      <c r="L21" s="216">
        <v>170.47199999999998</v>
      </c>
      <c r="M21" s="216">
        <v>2099.7129999999997</v>
      </c>
      <c r="N21" s="216">
        <v>-526.89400000000023</v>
      </c>
      <c r="O21" s="216">
        <v>-249</v>
      </c>
      <c r="P21" s="216">
        <v>-5</v>
      </c>
      <c r="Q21" s="216">
        <v>1489</v>
      </c>
      <c r="R21" s="216">
        <v>-1051</v>
      </c>
      <c r="S21" s="216">
        <v>-302</v>
      </c>
      <c r="T21" s="216">
        <v>345</v>
      </c>
      <c r="U21" s="216">
        <v>1092</v>
      </c>
      <c r="V21" s="216">
        <v>-747</v>
      </c>
      <c r="W21" s="216">
        <v>-323</v>
      </c>
      <c r="X21" s="216">
        <v>-556</v>
      </c>
      <c r="Y21" s="216">
        <v>997</v>
      </c>
      <c r="Z21" s="216">
        <v>-1083</v>
      </c>
      <c r="AA21" s="216">
        <v>112</v>
      </c>
      <c r="AB21" s="216">
        <v>-81</v>
      </c>
      <c r="AC21" s="216">
        <v>1429</v>
      </c>
      <c r="AD21" s="210">
        <v>-176</v>
      </c>
      <c r="AE21" s="210">
        <v>1164</v>
      </c>
      <c r="AF21" s="210">
        <v>862</v>
      </c>
      <c r="AG21" s="210">
        <v>1941</v>
      </c>
      <c r="AH21" s="31">
        <v>-796</v>
      </c>
      <c r="AI21" s="31">
        <v>484</v>
      </c>
      <c r="AJ21" s="31">
        <v>163</v>
      </c>
      <c r="AK21" s="210">
        <v>868</v>
      </c>
      <c r="AL21" s="210">
        <v>-1778.3480000000004</v>
      </c>
      <c r="AM21" s="83">
        <v>-549</v>
      </c>
      <c r="AN21" s="83">
        <v>-1155</v>
      </c>
      <c r="AO21" s="83">
        <v>-73</v>
      </c>
      <c r="AP21" s="83">
        <v>-902</v>
      </c>
      <c r="AQ21" s="83">
        <f>AQ12+AQ19</f>
        <v>-127.68100000000004</v>
      </c>
      <c r="AR21" s="83">
        <f>AR12+AR19</f>
        <v>218</v>
      </c>
      <c r="AS21" s="83">
        <v>476</v>
      </c>
      <c r="AT21" s="83">
        <v>-485</v>
      </c>
      <c r="AU21" s="83">
        <v>310</v>
      </c>
      <c r="AV21" s="83">
        <v>348</v>
      </c>
      <c r="AW21" s="31">
        <v>393</v>
      </c>
      <c r="AX21" s="31">
        <v>33</v>
      </c>
      <c r="AY21" s="31">
        <v>-152</v>
      </c>
      <c r="AZ21" s="31">
        <v>74</v>
      </c>
      <c r="BA21" s="31">
        <v>435</v>
      </c>
    </row>
    <row r="22" spans="1:53" s="31" customFormat="1" x14ac:dyDescent="0.25">
      <c r="A22" s="57" t="s">
        <v>108</v>
      </c>
      <c r="B22" s="22"/>
      <c r="C22" s="67"/>
      <c r="D22" s="55"/>
      <c r="E22" s="5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0"/>
      <c r="AE22" s="210"/>
      <c r="AF22" s="210"/>
      <c r="AG22" s="210"/>
      <c r="AK22" s="210"/>
      <c r="AL22" s="210"/>
      <c r="AM22" s="83"/>
      <c r="AN22" s="83"/>
      <c r="AO22" s="83"/>
      <c r="AP22" s="83"/>
      <c r="AQ22" s="83"/>
      <c r="AR22" s="83"/>
      <c r="AS22" s="83"/>
      <c r="AT22" s="83"/>
      <c r="AU22" s="83"/>
      <c r="AV22" s="83"/>
    </row>
    <row r="23" spans="1:53" s="31" customFormat="1" x14ac:dyDescent="0.25">
      <c r="A23" s="22" t="s">
        <v>89</v>
      </c>
      <c r="B23" s="22"/>
      <c r="C23" s="67"/>
      <c r="D23" s="55" t="s">
        <v>269</v>
      </c>
      <c r="E23" s="55" t="s">
        <v>268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0"/>
      <c r="AE23" s="210"/>
      <c r="AF23" s="210"/>
      <c r="AG23" s="210"/>
      <c r="AK23" s="210"/>
      <c r="AL23" s="210"/>
      <c r="AM23" s="83"/>
      <c r="AN23" s="83"/>
      <c r="AO23" s="83"/>
      <c r="AP23" s="83"/>
      <c r="AQ23" s="83"/>
      <c r="AR23" s="83"/>
      <c r="AS23" s="83"/>
      <c r="AT23" s="83"/>
      <c r="AU23" s="83"/>
      <c r="AV23" s="83"/>
    </row>
    <row r="24" spans="1:53" s="31" customFormat="1" x14ac:dyDescent="0.25">
      <c r="A24" s="57" t="s">
        <v>158</v>
      </c>
      <c r="B24" s="22" t="s">
        <v>11</v>
      </c>
      <c r="C24" s="67"/>
      <c r="D24" s="55" t="s">
        <v>267</v>
      </c>
      <c r="E24" s="55" t="s">
        <v>266</v>
      </c>
      <c r="F24" s="216">
        <v>-15.233000000000001</v>
      </c>
      <c r="G24" s="216">
        <v>-17.582999999999998</v>
      </c>
      <c r="H24" s="216">
        <v>-15.798999999999999</v>
      </c>
      <c r="I24" s="216">
        <v>-4.798</v>
      </c>
      <c r="J24" s="216">
        <v>-9.0489999999999995</v>
      </c>
      <c r="K24" s="216">
        <v>-16.582000000000001</v>
      </c>
      <c r="L24" s="216">
        <v>-18.649000000000001</v>
      </c>
      <c r="M24" s="216">
        <v>31.087</v>
      </c>
      <c r="N24" s="216">
        <v>-48.845999999999997</v>
      </c>
      <c r="O24" s="216">
        <v>-36</v>
      </c>
      <c r="P24" s="216">
        <v>-27</v>
      </c>
      <c r="Q24" s="216">
        <v>-61</v>
      </c>
      <c r="R24" s="216">
        <v>-28</v>
      </c>
      <c r="S24" s="216">
        <v>-26</v>
      </c>
      <c r="T24" s="216">
        <v>-44</v>
      </c>
      <c r="U24" s="216">
        <v>-12</v>
      </c>
      <c r="V24" s="216">
        <v>-27</v>
      </c>
      <c r="W24" s="216">
        <v>-35</v>
      </c>
      <c r="X24" s="216">
        <v>-32</v>
      </c>
      <c r="Y24" s="216">
        <v>-41</v>
      </c>
      <c r="Z24" s="216">
        <v>-12</v>
      </c>
      <c r="AA24" s="216">
        <v>-34</v>
      </c>
      <c r="AB24" s="216">
        <v>-9</v>
      </c>
      <c r="AC24" s="216">
        <v>-460</v>
      </c>
      <c r="AD24" s="210">
        <v>-27</v>
      </c>
      <c r="AE24" s="210">
        <v>-33</v>
      </c>
      <c r="AF24" s="210">
        <v>-45</v>
      </c>
      <c r="AG24" s="210">
        <v>-22</v>
      </c>
      <c r="AH24" s="31">
        <v>-10</v>
      </c>
      <c r="AI24" s="31">
        <v>-14</v>
      </c>
      <c r="AJ24" s="31">
        <v>-4</v>
      </c>
      <c r="AK24" s="210">
        <v>-60</v>
      </c>
      <c r="AL24" s="210">
        <v>-6.6369999999999996</v>
      </c>
      <c r="AM24" s="83">
        <v>-1</v>
      </c>
      <c r="AN24" s="83">
        <v>-64</v>
      </c>
      <c r="AO24" s="83">
        <v>-32</v>
      </c>
      <c r="AP24" s="83">
        <v>-61</v>
      </c>
      <c r="AQ24" s="83">
        <v>671</v>
      </c>
      <c r="AR24" s="83">
        <v>-20</v>
      </c>
      <c r="AS24" s="83">
        <v>465</v>
      </c>
      <c r="AT24" s="83">
        <v>1</v>
      </c>
      <c r="AU24" s="83">
        <v>-3</v>
      </c>
      <c r="AV24" s="83">
        <f>25-37</f>
        <v>-12</v>
      </c>
      <c r="AW24" s="31">
        <v>69</v>
      </c>
      <c r="AX24" s="31">
        <v>-7</v>
      </c>
      <c r="AY24" s="31">
        <v>0</v>
      </c>
      <c r="AZ24" s="31">
        <v>-7</v>
      </c>
      <c r="BA24" s="31">
        <v>41</v>
      </c>
    </row>
    <row r="25" spans="1:53" s="31" customFormat="1" x14ac:dyDescent="0.25">
      <c r="A25" s="57" t="s">
        <v>108</v>
      </c>
      <c r="B25" s="22"/>
      <c r="C25" s="67"/>
      <c r="D25" s="55"/>
      <c r="E25" s="55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0"/>
      <c r="AE25" s="210"/>
      <c r="AF25" s="210"/>
      <c r="AG25" s="210"/>
      <c r="AK25" s="210"/>
      <c r="AL25" s="210"/>
      <c r="AM25" s="83"/>
      <c r="AN25" s="83"/>
      <c r="AO25" s="83"/>
      <c r="AP25" s="83"/>
      <c r="AQ25" s="83"/>
      <c r="AR25" s="83"/>
      <c r="AS25" s="83"/>
      <c r="AT25" s="83"/>
      <c r="AU25" s="83"/>
      <c r="AV25" s="83"/>
    </row>
    <row r="26" spans="1:53" s="31" customFormat="1" x14ac:dyDescent="0.25">
      <c r="A26" s="57" t="s">
        <v>158</v>
      </c>
      <c r="B26" s="22" t="s">
        <v>11</v>
      </c>
      <c r="C26" s="67"/>
      <c r="D26" s="55" t="s">
        <v>265</v>
      </c>
      <c r="E26" s="55" t="s">
        <v>264</v>
      </c>
      <c r="F26" s="216">
        <v>-1091.0709999999999</v>
      </c>
      <c r="G26" s="216">
        <v>162.5310000000002</v>
      </c>
      <c r="H26" s="216">
        <v>-304.5200000000001</v>
      </c>
      <c r="I26" s="216">
        <v>1085.9740000000002</v>
      </c>
      <c r="J26" s="216">
        <v>-453.70500000000004</v>
      </c>
      <c r="K26" s="216">
        <v>-391.98100000000005</v>
      </c>
      <c r="L26" s="216">
        <v>151.82299999999998</v>
      </c>
      <c r="M26" s="216">
        <v>2130.7999999999997</v>
      </c>
      <c r="N26" s="216">
        <v>-575.74000000000024</v>
      </c>
      <c r="O26" s="216">
        <v>-285</v>
      </c>
      <c r="P26" s="216">
        <v>-32</v>
      </c>
      <c r="Q26" s="216">
        <v>1428</v>
      </c>
      <c r="R26" s="216">
        <v>-1079</v>
      </c>
      <c r="S26" s="216">
        <v>-327</v>
      </c>
      <c r="T26" s="216">
        <v>-300</v>
      </c>
      <c r="U26" s="216">
        <v>1080</v>
      </c>
      <c r="V26" s="216">
        <v>-774</v>
      </c>
      <c r="W26" s="216">
        <v>-358</v>
      </c>
      <c r="X26" s="216">
        <v>-588</v>
      </c>
      <c r="Y26" s="216">
        <v>956</v>
      </c>
      <c r="Z26" s="216">
        <v>-1095</v>
      </c>
      <c r="AA26" s="216">
        <v>78</v>
      </c>
      <c r="AB26" s="216">
        <v>-90</v>
      </c>
      <c r="AC26" s="216">
        <v>969</v>
      </c>
      <c r="AD26" s="210">
        <v>-203</v>
      </c>
      <c r="AE26" s="210">
        <v>1131</v>
      </c>
      <c r="AF26" s="210">
        <v>817</v>
      </c>
      <c r="AG26" s="210">
        <v>1918</v>
      </c>
      <c r="AH26" s="31">
        <v>-806</v>
      </c>
      <c r="AI26" s="31">
        <v>470</v>
      </c>
      <c r="AJ26" s="31">
        <v>159</v>
      </c>
      <c r="AK26" s="210">
        <v>808</v>
      </c>
      <c r="AL26" s="210">
        <v>-1784.9850000000004</v>
      </c>
      <c r="AM26" s="83">
        <v>-551</v>
      </c>
      <c r="AN26" s="83">
        <v>-1219</v>
      </c>
      <c r="AO26" s="83">
        <v>-105</v>
      </c>
      <c r="AP26" s="83">
        <v>-963</v>
      </c>
      <c r="AQ26" s="83">
        <f>AQ21+AQ24</f>
        <v>543.31899999999996</v>
      </c>
      <c r="AR26" s="83">
        <f>AR21+AR24-1</f>
        <v>197</v>
      </c>
      <c r="AS26" s="83">
        <v>940</v>
      </c>
      <c r="AT26" s="83">
        <v>-483</v>
      </c>
      <c r="AU26" s="83">
        <v>307</v>
      </c>
      <c r="AV26" s="83">
        <v>335</v>
      </c>
      <c r="AW26" s="31">
        <v>461</v>
      </c>
      <c r="AX26" s="31">
        <v>26</v>
      </c>
      <c r="AY26" s="31">
        <v>-152</v>
      </c>
      <c r="AZ26" s="31">
        <v>67</v>
      </c>
      <c r="BA26" s="31">
        <v>476</v>
      </c>
    </row>
    <row r="27" spans="1:53" s="31" customFormat="1" x14ac:dyDescent="0.25">
      <c r="A27" s="57" t="s">
        <v>108</v>
      </c>
      <c r="B27" s="57"/>
      <c r="C27" s="56"/>
      <c r="D27" s="76"/>
      <c r="E27" s="57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0"/>
      <c r="AE27" s="210"/>
      <c r="AF27" s="210"/>
      <c r="AG27" s="210"/>
      <c r="AK27" s="210"/>
      <c r="AL27" s="210"/>
      <c r="AM27" s="83"/>
      <c r="AN27" s="83"/>
      <c r="AO27" s="83"/>
      <c r="AP27" s="83"/>
      <c r="AQ27" s="83"/>
      <c r="AR27" s="83"/>
      <c r="AS27" s="83"/>
      <c r="AT27" s="83"/>
      <c r="AU27" s="83"/>
      <c r="AV27" s="83"/>
    </row>
    <row r="28" spans="1:53" s="31" customFormat="1" x14ac:dyDescent="0.25">
      <c r="A28" s="22" t="s">
        <v>89</v>
      </c>
      <c r="B28" s="22"/>
      <c r="C28" s="67"/>
      <c r="D28" s="55" t="s">
        <v>263</v>
      </c>
      <c r="E28" s="55" t="s">
        <v>262</v>
      </c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0"/>
      <c r="AE28" s="210"/>
      <c r="AF28" s="210"/>
      <c r="AG28" s="210"/>
      <c r="AK28" s="210"/>
      <c r="AL28" s="210"/>
      <c r="AM28" s="83"/>
      <c r="AN28" s="83"/>
      <c r="AO28" s="83"/>
      <c r="AP28" s="83"/>
      <c r="AQ28" s="83"/>
      <c r="AR28" s="83"/>
      <c r="AS28" s="83"/>
      <c r="AT28" s="83"/>
      <c r="AU28" s="83"/>
      <c r="AV28" s="83"/>
    </row>
    <row r="29" spans="1:53" s="31" customFormat="1" x14ac:dyDescent="0.25">
      <c r="A29" s="22" t="s">
        <v>158</v>
      </c>
      <c r="B29" s="22" t="s">
        <v>11</v>
      </c>
      <c r="C29" s="67"/>
      <c r="D29" s="55" t="s">
        <v>261</v>
      </c>
      <c r="E29" s="55" t="s">
        <v>260</v>
      </c>
      <c r="F29" s="216">
        <v>1143.5830000000001</v>
      </c>
      <c r="G29" s="216">
        <v>37.528999999999968</v>
      </c>
      <c r="H29" s="216">
        <v>133.96699999999998</v>
      </c>
      <c r="I29" s="216">
        <v>-1084.3059999999998</v>
      </c>
      <c r="J29" s="216">
        <v>525.21400000000006</v>
      </c>
      <c r="K29" s="216">
        <v>233.97700000000003</v>
      </c>
      <c r="L29" s="216">
        <v>45.234000000000023</v>
      </c>
      <c r="M29" s="216">
        <v>-2105.1310000000003</v>
      </c>
      <c r="N29" s="216">
        <v>627.95000000000005</v>
      </c>
      <c r="O29" s="216">
        <v>569</v>
      </c>
      <c r="P29" s="216">
        <v>-293</v>
      </c>
      <c r="Q29" s="216">
        <v>-1429</v>
      </c>
      <c r="R29" s="216">
        <v>1162</v>
      </c>
      <c r="S29" s="216">
        <v>-40</v>
      </c>
      <c r="T29" s="216">
        <v>-136</v>
      </c>
      <c r="U29" s="216">
        <v>-457</v>
      </c>
      <c r="V29" s="216">
        <v>-108</v>
      </c>
      <c r="W29" s="216">
        <v>367</v>
      </c>
      <c r="X29" s="216">
        <v>1077</v>
      </c>
      <c r="Y29" s="216">
        <v>-1378</v>
      </c>
      <c r="Z29" s="216">
        <v>1072</v>
      </c>
      <c r="AA29" s="216">
        <v>-44</v>
      </c>
      <c r="AB29" s="216">
        <v>-58</v>
      </c>
      <c r="AC29" s="216">
        <v>-683</v>
      </c>
      <c r="AD29" s="210">
        <v>175</v>
      </c>
      <c r="AE29" s="210">
        <v>-1317</v>
      </c>
      <c r="AF29" s="210">
        <v>-236</v>
      </c>
      <c r="AG29" s="210">
        <v>-1299</v>
      </c>
      <c r="AH29" s="31">
        <v>56</v>
      </c>
      <c r="AI29" s="31">
        <v>-250</v>
      </c>
      <c r="AJ29" s="31">
        <v>-79</v>
      </c>
      <c r="AK29" s="210">
        <v>-713</v>
      </c>
      <c r="AL29" s="210">
        <v>1153.8009999999999</v>
      </c>
      <c r="AM29" s="83">
        <v>452</v>
      </c>
      <c r="AN29" s="83">
        <v>1219</v>
      </c>
      <c r="AO29" s="83">
        <v>-25</v>
      </c>
      <c r="AP29" s="83">
        <v>905</v>
      </c>
      <c r="AQ29" s="83">
        <v>64.730999999999995</v>
      </c>
      <c r="AR29" s="83">
        <v>-537</v>
      </c>
      <c r="AS29" s="83">
        <v>-1266</v>
      </c>
      <c r="AT29" s="83">
        <v>651</v>
      </c>
      <c r="AU29" s="83">
        <v>638</v>
      </c>
      <c r="AV29" s="83">
        <v>-900</v>
      </c>
      <c r="AW29" s="31">
        <v>-625</v>
      </c>
      <c r="AX29" s="31">
        <v>-173</v>
      </c>
      <c r="AY29" s="31">
        <v>-101</v>
      </c>
      <c r="AZ29" s="31">
        <v>141</v>
      </c>
      <c r="BA29" s="31">
        <v>-648</v>
      </c>
    </row>
    <row r="30" spans="1:53" s="31" customFormat="1" x14ac:dyDescent="0.25">
      <c r="A30" s="57" t="s">
        <v>108</v>
      </c>
      <c r="B30" s="57"/>
      <c r="C30" s="56"/>
      <c r="D30" s="76"/>
      <c r="E30" s="57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0"/>
      <c r="AE30" s="210"/>
      <c r="AF30" s="210"/>
      <c r="AG30" s="210"/>
      <c r="AK30" s="210"/>
      <c r="AL30" s="210"/>
      <c r="AM30" s="83"/>
      <c r="AN30" s="83"/>
      <c r="AO30" s="83"/>
      <c r="AP30" s="83"/>
      <c r="AQ30" s="83"/>
      <c r="AR30" s="83"/>
      <c r="AS30" s="83"/>
      <c r="AT30" s="83"/>
      <c r="AU30" s="83"/>
      <c r="AV30" s="83"/>
    </row>
    <row r="31" spans="1:53" s="31" customFormat="1" x14ac:dyDescent="0.25">
      <c r="A31" s="22" t="s">
        <v>158</v>
      </c>
      <c r="B31" s="110" t="s">
        <v>177</v>
      </c>
      <c r="C31" s="67"/>
      <c r="D31" s="55" t="s">
        <v>259</v>
      </c>
      <c r="E31" s="55" t="s">
        <v>258</v>
      </c>
      <c r="F31" s="216">
        <v>52.512000000000171</v>
      </c>
      <c r="G31" s="216">
        <v>200.06000000000017</v>
      </c>
      <c r="H31" s="216">
        <v>-170.55300000000011</v>
      </c>
      <c r="I31" s="216">
        <v>1.6680000000003474</v>
      </c>
      <c r="J31" s="216">
        <v>71.509000000000015</v>
      </c>
      <c r="K31" s="216">
        <v>-158.00400000000002</v>
      </c>
      <c r="L31" s="216">
        <v>197.05700000000002</v>
      </c>
      <c r="M31" s="216">
        <v>25.668999999999414</v>
      </c>
      <c r="N31" s="216">
        <v>52.209999999999809</v>
      </c>
      <c r="O31" s="216">
        <v>284</v>
      </c>
      <c r="P31" s="216">
        <v>-325</v>
      </c>
      <c r="Q31" s="216">
        <v>-1</v>
      </c>
      <c r="R31" s="216">
        <v>84</v>
      </c>
      <c r="S31" s="216">
        <v>-369</v>
      </c>
      <c r="T31" s="216">
        <v>164</v>
      </c>
      <c r="U31" s="216">
        <v>624</v>
      </c>
      <c r="V31" s="216">
        <v>-881</v>
      </c>
      <c r="W31" s="216">
        <v>8</v>
      </c>
      <c r="X31" s="216">
        <v>489</v>
      </c>
      <c r="Y31" s="216">
        <v>-422</v>
      </c>
      <c r="Z31" s="216">
        <v>-23</v>
      </c>
      <c r="AA31" s="216">
        <v>33</v>
      </c>
      <c r="AB31" s="216">
        <v>-148</v>
      </c>
      <c r="AC31" s="216">
        <v>286</v>
      </c>
      <c r="AD31" s="210">
        <v>-28</v>
      </c>
      <c r="AE31" s="210">
        <v>-187</v>
      </c>
      <c r="AF31" s="210">
        <v>581</v>
      </c>
      <c r="AG31" s="210">
        <v>620</v>
      </c>
      <c r="AH31" s="31">
        <v>-750</v>
      </c>
      <c r="AI31" s="31">
        <v>219</v>
      </c>
      <c r="AJ31" s="31">
        <v>80</v>
      </c>
      <c r="AK31" s="210">
        <v>96</v>
      </c>
      <c r="AL31" s="210">
        <v>-631.18400000000042</v>
      </c>
      <c r="AM31" s="83">
        <v>-99</v>
      </c>
      <c r="AN31" s="83">
        <v>0</v>
      </c>
      <c r="AO31" s="83">
        <v>-131</v>
      </c>
      <c r="AP31" s="83">
        <v>-58</v>
      </c>
      <c r="AQ31" s="83">
        <f>AQ26+AQ29</f>
        <v>608.04999999999995</v>
      </c>
      <c r="AR31" s="83">
        <f>AR26+AR29</f>
        <v>-340</v>
      </c>
      <c r="AS31" s="83">
        <v>-326</v>
      </c>
      <c r="AT31" s="83">
        <v>168</v>
      </c>
      <c r="AU31" s="83">
        <v>945</v>
      </c>
      <c r="AV31" s="83">
        <v>-564</v>
      </c>
      <c r="AW31" s="31">
        <v>-164</v>
      </c>
      <c r="AX31" s="31">
        <v>-147</v>
      </c>
      <c r="AY31" s="31">
        <v>-253</v>
      </c>
      <c r="AZ31" s="31">
        <v>209</v>
      </c>
      <c r="BA31" s="31">
        <v>-173</v>
      </c>
    </row>
    <row r="32" spans="1:53" s="31" customFormat="1" x14ac:dyDescent="0.25">
      <c r="A32" s="57" t="s">
        <v>108</v>
      </c>
      <c r="B32" s="57"/>
      <c r="C32" s="56"/>
      <c r="D32" s="55"/>
      <c r="E32" s="55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0"/>
      <c r="AE32" s="210"/>
      <c r="AF32" s="210"/>
      <c r="AG32" s="210"/>
      <c r="AK32" s="210"/>
      <c r="AL32" s="210"/>
      <c r="AM32" s="83"/>
      <c r="AN32" s="83"/>
      <c r="AO32" s="83"/>
      <c r="AP32" s="83"/>
      <c r="AQ32" s="83"/>
      <c r="AR32" s="83"/>
      <c r="AS32" s="83"/>
      <c r="AT32" s="83"/>
      <c r="AU32" s="83"/>
      <c r="AV32" s="83"/>
    </row>
    <row r="33" spans="1:53" s="31" customFormat="1" x14ac:dyDescent="0.25">
      <c r="A33" s="57" t="s">
        <v>145</v>
      </c>
      <c r="B33" s="57" t="s">
        <v>11</v>
      </c>
      <c r="C33" s="67"/>
      <c r="D33" s="76" t="s">
        <v>257</v>
      </c>
      <c r="E33" s="76" t="s">
        <v>256</v>
      </c>
      <c r="F33" s="207">
        <v>391.26100000000002</v>
      </c>
      <c r="G33" s="207">
        <v>440.10400000000027</v>
      </c>
      <c r="H33" s="207">
        <v>651.62200000000053</v>
      </c>
      <c r="I33" s="207">
        <v>474.33200000000045</v>
      </c>
      <c r="J33" s="207">
        <v>462.74900000000093</v>
      </c>
      <c r="K33" s="207">
        <v>534.26800000000094</v>
      </c>
      <c r="L33" s="207">
        <v>378.59000000000094</v>
      </c>
      <c r="M33" s="207">
        <v>570.32400000000098</v>
      </c>
      <c r="N33" s="207">
        <v>585.09700000000066</v>
      </c>
      <c r="O33" s="207">
        <v>640</v>
      </c>
      <c r="P33" s="207">
        <v>934</v>
      </c>
      <c r="Q33" s="207">
        <v>624</v>
      </c>
      <c r="R33" s="207">
        <v>619</v>
      </c>
      <c r="S33" s="207">
        <v>704</v>
      </c>
      <c r="T33" s="207">
        <v>331</v>
      </c>
      <c r="U33" s="207">
        <v>494</v>
      </c>
      <c r="V33" s="207">
        <v>1122</v>
      </c>
      <c r="W33" s="207">
        <v>255</v>
      </c>
      <c r="X33" s="207">
        <v>268</v>
      </c>
      <c r="Y33" s="207">
        <v>754</v>
      </c>
      <c r="Z33" s="207">
        <v>325</v>
      </c>
      <c r="AA33" s="207">
        <v>314</v>
      </c>
      <c r="AB33" s="207">
        <v>351</v>
      </c>
      <c r="AC33" s="207">
        <v>207</v>
      </c>
      <c r="AD33" s="207">
        <v>499</v>
      </c>
      <c r="AE33" s="207">
        <v>428</v>
      </c>
      <c r="AF33" s="207">
        <v>252</v>
      </c>
      <c r="AG33" s="207">
        <v>800</v>
      </c>
      <c r="AH33" s="80">
        <v>1387</v>
      </c>
      <c r="AI33" s="80">
        <v>659</v>
      </c>
      <c r="AJ33" s="80">
        <v>879</v>
      </c>
      <c r="AK33" s="207">
        <v>972</v>
      </c>
      <c r="AL33" s="207">
        <v>1066.4658999999999</v>
      </c>
      <c r="AM33" s="80">
        <v>425</v>
      </c>
      <c r="AN33" s="80">
        <v>489</v>
      </c>
      <c r="AO33" s="80">
        <v>492</v>
      </c>
      <c r="AP33" s="80">
        <v>303</v>
      </c>
      <c r="AQ33" s="80">
        <v>240</v>
      </c>
      <c r="AR33" s="80">
        <v>850</v>
      </c>
      <c r="AS33" s="80">
        <v>462</v>
      </c>
      <c r="AT33" s="80">
        <v>180</v>
      </c>
      <c r="AU33" s="80">
        <v>378</v>
      </c>
      <c r="AV33" s="80">
        <v>1311</v>
      </c>
      <c r="AW33" s="11">
        <v>741</v>
      </c>
      <c r="AX33" s="31">
        <v>593</v>
      </c>
      <c r="AY33" s="31">
        <v>438</v>
      </c>
      <c r="AZ33" s="31">
        <v>186</v>
      </c>
      <c r="BA33" s="31">
        <v>394</v>
      </c>
    </row>
    <row r="34" spans="1:53" s="31" customFormat="1" x14ac:dyDescent="0.25">
      <c r="A34" s="57" t="s">
        <v>145</v>
      </c>
      <c r="B34" s="57" t="s">
        <v>11</v>
      </c>
      <c r="C34" s="67"/>
      <c r="D34" s="76" t="s">
        <v>255</v>
      </c>
      <c r="E34" s="76" t="s">
        <v>254</v>
      </c>
      <c r="F34" s="207">
        <v>-3.669</v>
      </c>
      <c r="G34" s="207">
        <v>11.458</v>
      </c>
      <c r="H34" s="207">
        <v>-6.7370000000000001</v>
      </c>
      <c r="I34" s="207">
        <v>-13.250999999999999</v>
      </c>
      <c r="J34" s="207">
        <v>0.01</v>
      </c>
      <c r="K34" s="207">
        <v>2.3260000000000001</v>
      </c>
      <c r="L34" s="207">
        <v>-5.3230000000000004</v>
      </c>
      <c r="M34" s="207">
        <v>-10.896000000000001</v>
      </c>
      <c r="N34" s="207">
        <v>3.044</v>
      </c>
      <c r="O34" s="207">
        <v>10</v>
      </c>
      <c r="P34" s="207">
        <v>14</v>
      </c>
      <c r="Q34" s="207">
        <v>-3</v>
      </c>
      <c r="R34" s="207">
        <v>2</v>
      </c>
      <c r="S34" s="207">
        <v>-5</v>
      </c>
      <c r="T34" s="207">
        <v>0</v>
      </c>
      <c r="U34" s="207">
        <v>4</v>
      </c>
      <c r="V34" s="207">
        <v>15</v>
      </c>
      <c r="W34" s="207">
        <v>4</v>
      </c>
      <c r="X34" s="207">
        <v>-3</v>
      </c>
      <c r="Y34" s="207">
        <v>-6</v>
      </c>
      <c r="Z34" s="207">
        <v>12</v>
      </c>
      <c r="AA34" s="207">
        <v>4</v>
      </c>
      <c r="AB34" s="207">
        <v>4</v>
      </c>
      <c r="AC34" s="207">
        <v>7</v>
      </c>
      <c r="AD34" s="207">
        <v>-42</v>
      </c>
      <c r="AE34" s="207">
        <v>10</v>
      </c>
      <c r="AF34" s="207">
        <v>-34</v>
      </c>
      <c r="AG34" s="207">
        <v>-32</v>
      </c>
      <c r="AH34" s="11">
        <v>21</v>
      </c>
      <c r="AI34" s="11">
        <v>1</v>
      </c>
      <c r="AJ34" s="11">
        <v>13</v>
      </c>
      <c r="AK34" s="207">
        <v>0</v>
      </c>
      <c r="AL34" s="207">
        <v>-10.577999999999999</v>
      </c>
      <c r="AM34" s="80">
        <v>164</v>
      </c>
      <c r="AN34" s="80">
        <v>3</v>
      </c>
      <c r="AO34" s="80">
        <v>-58</v>
      </c>
      <c r="AP34" s="80">
        <v>-6</v>
      </c>
      <c r="AQ34" s="80">
        <v>3</v>
      </c>
      <c r="AR34" s="80">
        <v>-48</v>
      </c>
      <c r="AS34" s="80">
        <v>45</v>
      </c>
      <c r="AT34" s="80">
        <v>30</v>
      </c>
      <c r="AU34" s="80">
        <v>-12</v>
      </c>
      <c r="AV34" s="80">
        <v>-6</v>
      </c>
      <c r="AW34" s="11">
        <v>17</v>
      </c>
      <c r="AX34" s="31">
        <v>-8</v>
      </c>
      <c r="AY34" s="31">
        <v>1</v>
      </c>
      <c r="AZ34" s="31">
        <v>-1</v>
      </c>
      <c r="BA34" s="31">
        <v>-2</v>
      </c>
    </row>
    <row r="35" spans="1:53" s="31" customFormat="1" ht="27.6" x14ac:dyDescent="0.25">
      <c r="A35" s="22" t="s">
        <v>188</v>
      </c>
      <c r="B35" s="22" t="s">
        <v>11</v>
      </c>
      <c r="C35" s="67"/>
      <c r="D35" s="55" t="s">
        <v>253</v>
      </c>
      <c r="E35" s="55" t="s">
        <v>252</v>
      </c>
      <c r="F35" s="216">
        <v>440.10400000000027</v>
      </c>
      <c r="G35" s="216">
        <v>651.62200000000053</v>
      </c>
      <c r="H35" s="216">
        <v>474.33200000000045</v>
      </c>
      <c r="I35" s="216">
        <v>462.74900000000093</v>
      </c>
      <c r="J35" s="216">
        <v>534.26800000000094</v>
      </c>
      <c r="K35" s="216">
        <v>378.59000000000094</v>
      </c>
      <c r="L35" s="216">
        <v>570.32400000000098</v>
      </c>
      <c r="M35" s="216">
        <v>585.09700000000066</v>
      </c>
      <c r="N35" s="216">
        <v>640.35100000000045</v>
      </c>
      <c r="O35" s="216">
        <v>934</v>
      </c>
      <c r="P35" s="216">
        <v>624</v>
      </c>
      <c r="Q35" s="216">
        <v>619</v>
      </c>
      <c r="R35" s="216">
        <v>704</v>
      </c>
      <c r="S35" s="216">
        <v>331</v>
      </c>
      <c r="T35" s="216">
        <v>494</v>
      </c>
      <c r="U35" s="216">
        <v>1122</v>
      </c>
      <c r="V35" s="216">
        <v>255</v>
      </c>
      <c r="W35" s="216">
        <v>268</v>
      </c>
      <c r="X35" s="216">
        <v>754</v>
      </c>
      <c r="Y35" s="216">
        <v>325</v>
      </c>
      <c r="Z35" s="216">
        <v>314</v>
      </c>
      <c r="AA35" s="216">
        <v>351</v>
      </c>
      <c r="AB35" s="216">
        <v>207</v>
      </c>
      <c r="AC35" s="216">
        <v>499</v>
      </c>
      <c r="AD35" s="210">
        <v>428</v>
      </c>
      <c r="AE35" s="210">
        <v>252</v>
      </c>
      <c r="AF35" s="210">
        <v>800</v>
      </c>
      <c r="AG35" s="210">
        <v>1387</v>
      </c>
      <c r="AH35" s="31">
        <v>659</v>
      </c>
      <c r="AI35" s="31">
        <v>879</v>
      </c>
      <c r="AJ35" s="31">
        <v>972</v>
      </c>
      <c r="AK35" s="210">
        <v>1066</v>
      </c>
      <c r="AL35" s="210">
        <v>424.70389999999952</v>
      </c>
      <c r="AM35" s="83">
        <v>489</v>
      </c>
      <c r="AN35" s="83">
        <v>491</v>
      </c>
      <c r="AO35" s="83">
        <v>303</v>
      </c>
      <c r="AP35" s="83">
        <v>240</v>
      </c>
      <c r="AQ35" s="83">
        <f>SUM(AQ31:AQ34)-1</f>
        <v>850.05</v>
      </c>
      <c r="AR35" s="83">
        <f>SUM(AR31:AR34)</f>
        <v>462</v>
      </c>
      <c r="AS35" s="83">
        <v>180</v>
      </c>
      <c r="AT35" s="83">
        <v>378</v>
      </c>
      <c r="AU35" s="83">
        <v>1311</v>
      </c>
      <c r="AV35" s="83">
        <v>741</v>
      </c>
      <c r="AW35" s="31">
        <v>593</v>
      </c>
      <c r="AX35" s="31">
        <v>438</v>
      </c>
      <c r="AY35" s="31">
        <v>186</v>
      </c>
      <c r="AZ35" s="31">
        <v>394</v>
      </c>
      <c r="BA35" s="31">
        <v>220</v>
      </c>
    </row>
    <row r="36" spans="1:53" x14ac:dyDescent="0.25">
      <c r="A36" s="57" t="s">
        <v>108</v>
      </c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</row>
    <row r="37" spans="1:53" ht="57.6" x14ac:dyDescent="0.3">
      <c r="A37" s="138" t="s">
        <v>142</v>
      </c>
      <c r="D37" s="81" t="s">
        <v>251</v>
      </c>
      <c r="E37" s="81" t="s">
        <v>250</v>
      </c>
    </row>
    <row r="38" spans="1:53" ht="14.4" x14ac:dyDescent="0.3">
      <c r="D38" s="81"/>
      <c r="E38" s="81"/>
    </row>
    <row r="39" spans="1:5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9973-3DEB-4A45-8C55-8FA364592EF7}">
  <sheetPr>
    <tabColor rgb="FFFFC000"/>
    <pageSetUpPr fitToPage="1"/>
  </sheetPr>
  <dimension ref="A1:Q27"/>
  <sheetViews>
    <sheetView zoomScale="80" zoomScaleNormal="80" workbookViewId="0">
      <pane xSplit="5" ySplit="6" topLeftCell="J7" activePane="bottomRight" state="frozen"/>
      <selection activeCell="T25" sqref="T25"/>
      <selection pane="topRight" activeCell="T25" sqref="T25"/>
      <selection pane="bottomLeft" activeCell="T25" sqref="T25"/>
      <selection pane="bottomRight" activeCell="T25" sqref="T25"/>
    </sheetView>
  </sheetViews>
  <sheetFormatPr defaultColWidth="9.109375" defaultRowHeight="13.8" outlineLevelCol="1" x14ac:dyDescent="0.25"/>
  <cols>
    <col min="1" max="1" width="16.109375" style="77" hidden="1" customWidth="1" outlineLevel="1"/>
    <col min="2" max="2" width="8.5546875" style="57" hidden="1" customWidth="1" outlineLevel="1"/>
    <col min="3" max="3" width="7" style="56" hidden="1" customWidth="1" outlineLevel="1"/>
    <col min="4" max="4" width="50.6640625" style="76" hidden="1" customWidth="1" outlineLevel="1"/>
    <col min="5" max="5" width="56.6640625" style="76" customWidth="1" collapsed="1"/>
    <col min="6" max="7" width="9.109375" style="11"/>
    <col min="8" max="8" width="11.88671875" style="11" bestFit="1" customWidth="1"/>
    <col min="9" max="16384" width="9.109375" style="11"/>
  </cols>
  <sheetData>
    <row r="1" spans="1:17" x14ac:dyDescent="0.25">
      <c r="A1" s="75">
        <f>'Incomestatement_IFRS-Q'!A1</f>
        <v>46057</v>
      </c>
      <c r="B1" s="57" t="s">
        <v>139</v>
      </c>
      <c r="D1" s="74" t="s">
        <v>138</v>
      </c>
      <c r="E1" s="74" t="s">
        <v>138</v>
      </c>
    </row>
    <row r="2" spans="1:17" x14ac:dyDescent="0.25">
      <c r="B2" s="57" t="s">
        <v>137</v>
      </c>
      <c r="D2" s="72">
        <f>A1</f>
        <v>46057</v>
      </c>
      <c r="E2" s="71">
        <f>A1</f>
        <v>46057</v>
      </c>
    </row>
    <row r="3" spans="1:17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17" x14ac:dyDescent="0.25">
      <c r="A4" s="57" t="s">
        <v>132</v>
      </c>
      <c r="B4" s="57" t="s">
        <v>131</v>
      </c>
      <c r="C4" s="67"/>
      <c r="D4" s="121" t="s">
        <v>294</v>
      </c>
      <c r="E4" s="121" t="s">
        <v>293</v>
      </c>
    </row>
    <row r="5" spans="1:17" x14ac:dyDescent="0.25">
      <c r="A5" s="57"/>
      <c r="B5" s="57" t="s">
        <v>128</v>
      </c>
      <c r="C5" s="56" t="s">
        <v>10</v>
      </c>
      <c r="D5" s="64"/>
      <c r="E5" s="64"/>
    </row>
    <row r="6" spans="1:17" x14ac:dyDescent="0.25">
      <c r="A6" s="63" t="s">
        <v>33</v>
      </c>
      <c r="B6" s="63" t="s">
        <v>127</v>
      </c>
      <c r="C6" s="62"/>
      <c r="D6" s="61" t="s">
        <v>126</v>
      </c>
      <c r="E6" s="61" t="s">
        <v>125</v>
      </c>
      <c r="F6" s="142" t="s">
        <v>116</v>
      </c>
      <c r="G6" s="142" t="s">
        <v>115</v>
      </c>
      <c r="H6" s="142" t="s">
        <v>114</v>
      </c>
      <c r="I6" s="142" t="s">
        <v>113</v>
      </c>
      <c r="J6" s="59" t="s">
        <v>112</v>
      </c>
      <c r="K6" s="59" t="s">
        <v>111</v>
      </c>
      <c r="L6" s="59" t="s">
        <v>110</v>
      </c>
      <c r="M6" s="59" t="s">
        <v>109</v>
      </c>
      <c r="N6" s="59" t="s">
        <v>549</v>
      </c>
      <c r="O6" s="31" t="s">
        <v>548</v>
      </c>
      <c r="P6" s="31" t="s">
        <v>547</v>
      </c>
      <c r="Q6" s="31" t="s">
        <v>546</v>
      </c>
    </row>
    <row r="7" spans="1:17" x14ac:dyDescent="0.25">
      <c r="A7" s="57" t="s">
        <v>108</v>
      </c>
      <c r="D7" s="55"/>
      <c r="E7" s="55"/>
      <c r="F7" s="141"/>
      <c r="G7" s="141"/>
      <c r="H7" s="141"/>
      <c r="I7" s="141"/>
      <c r="J7" s="141"/>
      <c r="K7" s="141"/>
      <c r="L7" s="141"/>
    </row>
    <row r="8" spans="1:17" x14ac:dyDescent="0.25">
      <c r="A8" s="57" t="s">
        <v>145</v>
      </c>
      <c r="B8" s="57" t="s">
        <v>11</v>
      </c>
      <c r="D8" s="55" t="s">
        <v>318</v>
      </c>
      <c r="E8" s="55" t="s">
        <v>317</v>
      </c>
      <c r="F8" s="141">
        <f>+F11-F9</f>
        <v>83</v>
      </c>
      <c r="G8" s="141">
        <f>+G11-G9</f>
        <v>196</v>
      </c>
      <c r="H8" s="141">
        <f>+H11-H9</f>
        <v>228</v>
      </c>
      <c r="I8" s="141">
        <f>+I11-I9</f>
        <v>471</v>
      </c>
      <c r="J8" s="141">
        <f>+J11-J9</f>
        <v>5</v>
      </c>
      <c r="K8" s="141">
        <f>+K11-K9</f>
        <v>73</v>
      </c>
      <c r="L8" s="141">
        <f>+L11-L9</f>
        <v>7</v>
      </c>
      <c r="M8" s="31">
        <v>314</v>
      </c>
      <c r="N8" s="11">
        <v>87</v>
      </c>
      <c r="O8" s="11">
        <v>101</v>
      </c>
      <c r="P8" s="11">
        <v>169</v>
      </c>
      <c r="Q8" s="11">
        <v>277</v>
      </c>
    </row>
    <row r="9" spans="1:17" ht="21" customHeight="1" x14ac:dyDescent="0.25">
      <c r="A9" s="57" t="s">
        <v>145</v>
      </c>
      <c r="B9" s="57" t="s">
        <v>11</v>
      </c>
      <c r="D9" s="76" t="s">
        <v>316</v>
      </c>
      <c r="E9" s="76" t="s">
        <v>600</v>
      </c>
      <c r="F9" s="141"/>
      <c r="G9" s="141"/>
      <c r="H9" s="218">
        <v>-1243</v>
      </c>
      <c r="I9" s="208">
        <v>-37</v>
      </c>
      <c r="J9" s="208"/>
      <c r="K9" s="208">
        <v>-28</v>
      </c>
      <c r="L9" s="208">
        <v>-239</v>
      </c>
    </row>
    <row r="10" spans="1:17" ht="21" customHeight="1" x14ac:dyDescent="0.25">
      <c r="A10" s="57" t="s">
        <v>145</v>
      </c>
      <c r="B10" s="57" t="s">
        <v>11</v>
      </c>
      <c r="D10" s="76" t="s">
        <v>599</v>
      </c>
      <c r="E10" s="76" t="s">
        <v>314</v>
      </c>
      <c r="F10" s="141"/>
      <c r="G10" s="141"/>
      <c r="H10" s="218"/>
      <c r="I10" s="208"/>
      <c r="J10" s="208"/>
      <c r="K10" s="208"/>
      <c r="L10" s="208"/>
      <c r="N10" s="11">
        <v>-140</v>
      </c>
      <c r="O10" s="11">
        <v>50</v>
      </c>
      <c r="P10" s="11">
        <v>-176</v>
      </c>
      <c r="Q10" s="11">
        <v>80</v>
      </c>
    </row>
    <row r="11" spans="1:17" s="31" customFormat="1" x14ac:dyDescent="0.25">
      <c r="A11" s="22" t="s">
        <v>158</v>
      </c>
      <c r="B11" s="22" t="s">
        <v>11</v>
      </c>
      <c r="C11" s="67"/>
      <c r="D11" s="55" t="s">
        <v>313</v>
      </c>
      <c r="E11" s="55" t="s">
        <v>313</v>
      </c>
      <c r="F11" s="31">
        <v>83</v>
      </c>
      <c r="G11" s="31">
        <v>196</v>
      </c>
      <c r="H11" s="31">
        <v>-1015</v>
      </c>
      <c r="I11" s="31">
        <v>434</v>
      </c>
      <c r="J11" s="31">
        <v>5</v>
      </c>
      <c r="K11" s="31">
        <v>45</v>
      </c>
      <c r="L11" s="31">
        <v>-232</v>
      </c>
      <c r="M11" s="31">
        <v>314</v>
      </c>
      <c r="N11" s="31">
        <v>-53</v>
      </c>
      <c r="O11" s="31">
        <v>151</v>
      </c>
      <c r="P11" s="31">
        <v>-7</v>
      </c>
      <c r="Q11" s="31">
        <v>358</v>
      </c>
    </row>
    <row r="12" spans="1:17" s="31" customFormat="1" x14ac:dyDescent="0.25">
      <c r="A12" s="57" t="s">
        <v>108</v>
      </c>
      <c r="B12" s="22"/>
      <c r="C12" s="67"/>
      <c r="D12" s="55"/>
      <c r="E12" s="55"/>
    </row>
    <row r="13" spans="1:17" x14ac:dyDescent="0.25">
      <c r="A13" s="57" t="s">
        <v>145</v>
      </c>
      <c r="B13" s="57" t="s">
        <v>11</v>
      </c>
      <c r="D13" s="76" t="s">
        <v>312</v>
      </c>
      <c r="E13" s="76" t="s">
        <v>311</v>
      </c>
      <c r="F13" s="80">
        <v>-127</v>
      </c>
      <c r="G13" s="80">
        <v>619</v>
      </c>
      <c r="H13" s="80">
        <v>1014</v>
      </c>
      <c r="I13" s="80">
        <v>2420</v>
      </c>
      <c r="J13" s="80">
        <v>-330</v>
      </c>
      <c r="K13" s="80">
        <v>713</v>
      </c>
      <c r="L13" s="11">
        <v>-143</v>
      </c>
      <c r="M13" s="11">
        <v>714</v>
      </c>
      <c r="N13" s="11">
        <v>457</v>
      </c>
      <c r="O13" s="11">
        <v>90</v>
      </c>
      <c r="P13" s="11">
        <v>-863</v>
      </c>
      <c r="Q13" s="11">
        <v>594</v>
      </c>
    </row>
    <row r="14" spans="1:17" x14ac:dyDescent="0.25">
      <c r="A14" s="57" t="s">
        <v>145</v>
      </c>
      <c r="B14" s="57" t="s">
        <v>11</v>
      </c>
      <c r="C14" s="67"/>
      <c r="D14" s="76" t="s">
        <v>310</v>
      </c>
      <c r="E14" s="76" t="s">
        <v>309</v>
      </c>
      <c r="F14" s="80">
        <v>-486</v>
      </c>
      <c r="G14" s="80">
        <v>-581</v>
      </c>
      <c r="H14" s="80">
        <v>605</v>
      </c>
      <c r="I14" s="80">
        <v>89</v>
      </c>
      <c r="J14" s="80">
        <v>-10</v>
      </c>
      <c r="K14" s="80">
        <v>289</v>
      </c>
      <c r="L14" s="11">
        <v>608</v>
      </c>
      <c r="M14" s="11">
        <v>101</v>
      </c>
      <c r="N14" s="11">
        <v>48</v>
      </c>
      <c r="O14" s="11">
        <v>110</v>
      </c>
      <c r="P14" s="11">
        <v>420</v>
      </c>
      <c r="Q14" s="11">
        <v>241</v>
      </c>
    </row>
    <row r="15" spans="1:17" x14ac:dyDescent="0.25">
      <c r="A15" s="57" t="s">
        <v>145</v>
      </c>
      <c r="B15" s="57" t="s">
        <v>11</v>
      </c>
      <c r="D15" s="76" t="s">
        <v>308</v>
      </c>
      <c r="E15" s="76" t="s">
        <v>307</v>
      </c>
      <c r="F15" s="80">
        <v>-67</v>
      </c>
      <c r="G15" s="80">
        <v>-87</v>
      </c>
      <c r="H15" s="80">
        <v>161</v>
      </c>
      <c r="I15" s="80">
        <v>-26</v>
      </c>
      <c r="J15" s="80">
        <v>-18</v>
      </c>
      <c r="K15" s="80">
        <v>5</v>
      </c>
      <c r="L15" s="11">
        <v>-33</v>
      </c>
      <c r="M15" s="11">
        <v>-10</v>
      </c>
      <c r="N15" s="11">
        <v>22</v>
      </c>
      <c r="O15" s="11">
        <v>-12</v>
      </c>
      <c r="P15" s="11">
        <v>-3</v>
      </c>
      <c r="Q15" s="11">
        <v>7</v>
      </c>
    </row>
    <row r="16" spans="1:17" s="31" customFormat="1" x14ac:dyDescent="0.25">
      <c r="A16" s="22" t="s">
        <v>158</v>
      </c>
      <c r="B16" s="22" t="s">
        <v>11</v>
      </c>
      <c r="C16" s="67"/>
      <c r="D16" s="109" t="s">
        <v>306</v>
      </c>
      <c r="E16" s="55" t="s">
        <v>305</v>
      </c>
      <c r="F16" s="83">
        <f>+SUM(F13:F15)</f>
        <v>-680</v>
      </c>
      <c r="G16" s="83">
        <f>+SUM(G13:G15)</f>
        <v>-49</v>
      </c>
      <c r="H16" s="83">
        <f>+SUM(H13:H15)</f>
        <v>1780</v>
      </c>
      <c r="I16" s="83">
        <f>+SUM(I13:I15)</f>
        <v>2483</v>
      </c>
      <c r="J16" s="83">
        <f>+SUM(J13:J15)</f>
        <v>-358</v>
      </c>
      <c r="K16" s="83">
        <f>+SUM(K13:K15)</f>
        <v>1007</v>
      </c>
      <c r="L16" s="31">
        <v>431</v>
      </c>
      <c r="M16" s="31">
        <v>806</v>
      </c>
      <c r="N16" s="31">
        <v>527</v>
      </c>
      <c r="O16" s="31">
        <v>188</v>
      </c>
      <c r="P16" s="31">
        <v>-446</v>
      </c>
      <c r="Q16" s="31">
        <v>842</v>
      </c>
    </row>
    <row r="17" spans="1:17" x14ac:dyDescent="0.25">
      <c r="A17" s="57" t="s">
        <v>108</v>
      </c>
      <c r="F17" s="80"/>
      <c r="G17" s="80"/>
      <c r="H17" s="80"/>
      <c r="I17" s="80"/>
      <c r="J17" s="80"/>
      <c r="K17" s="80"/>
    </row>
    <row r="18" spans="1:17" x14ac:dyDescent="0.25">
      <c r="A18" s="57" t="s">
        <v>145</v>
      </c>
      <c r="B18" s="57" t="s">
        <v>11</v>
      </c>
      <c r="D18" s="76" t="s">
        <v>304</v>
      </c>
      <c r="E18" s="76" t="s">
        <v>303</v>
      </c>
      <c r="F18" s="80">
        <v>8</v>
      </c>
      <c r="G18" s="80">
        <v>55</v>
      </c>
      <c r="H18" s="80">
        <v>26</v>
      </c>
      <c r="I18" s="80">
        <v>-20</v>
      </c>
      <c r="J18" s="80">
        <v>-91</v>
      </c>
      <c r="K18" s="80">
        <v>33</v>
      </c>
      <c r="L18" s="11">
        <v>53</v>
      </c>
      <c r="M18" s="11">
        <v>-14</v>
      </c>
      <c r="N18" s="11">
        <v>99</v>
      </c>
      <c r="O18" s="11">
        <v>-59</v>
      </c>
      <c r="P18" s="11">
        <v>18</v>
      </c>
      <c r="Q18" s="11">
        <v>-2</v>
      </c>
    </row>
    <row r="19" spans="1:17" x14ac:dyDescent="0.25">
      <c r="A19" s="57" t="s">
        <v>145</v>
      </c>
      <c r="B19" s="57" t="s">
        <v>11</v>
      </c>
      <c r="D19" s="76" t="s">
        <v>302</v>
      </c>
      <c r="E19" s="76" t="s">
        <v>301</v>
      </c>
      <c r="F19" s="80">
        <v>620</v>
      </c>
      <c r="G19" s="80">
        <v>-106</v>
      </c>
      <c r="H19" s="80">
        <v>-350</v>
      </c>
      <c r="I19" s="80">
        <v>-2211</v>
      </c>
      <c r="J19" s="80">
        <v>365</v>
      </c>
      <c r="K19" s="80">
        <v>-170</v>
      </c>
      <c r="L19" s="11">
        <v>486</v>
      </c>
      <c r="M19" s="11">
        <v>-603</v>
      </c>
      <c r="N19" s="11">
        <v>162</v>
      </c>
      <c r="O19" s="11">
        <v>-412</v>
      </c>
      <c r="P19" s="11">
        <v>519</v>
      </c>
      <c r="Q19" s="11">
        <v>-768</v>
      </c>
    </row>
    <row r="20" spans="1:17" x14ac:dyDescent="0.25">
      <c r="A20" s="57" t="s">
        <v>145</v>
      </c>
      <c r="B20" s="57" t="s">
        <v>11</v>
      </c>
      <c r="C20" s="67"/>
      <c r="D20" s="76" t="s">
        <v>300</v>
      </c>
      <c r="E20" s="76" t="s">
        <v>299</v>
      </c>
      <c r="F20" s="80">
        <v>-40</v>
      </c>
      <c r="G20" s="80">
        <v>-68</v>
      </c>
      <c r="H20" s="80">
        <v>-101</v>
      </c>
      <c r="I20" s="80">
        <v>-74</v>
      </c>
      <c r="J20" s="80">
        <v>-8</v>
      </c>
      <c r="K20" s="80">
        <v>-30</v>
      </c>
      <c r="L20" s="11">
        <v>-64</v>
      </c>
      <c r="M20" s="11">
        <v>57</v>
      </c>
      <c r="N20" s="11">
        <v>-63</v>
      </c>
      <c r="O20" s="11">
        <v>32</v>
      </c>
      <c r="P20" s="11">
        <v>-14</v>
      </c>
      <c r="Q20" s="11">
        <v>50</v>
      </c>
    </row>
    <row r="21" spans="1:17" x14ac:dyDescent="0.25">
      <c r="A21" s="57" t="s">
        <v>145</v>
      </c>
      <c r="B21" s="57" t="s">
        <v>11</v>
      </c>
      <c r="C21" s="67"/>
      <c r="D21" s="76" t="s">
        <v>298</v>
      </c>
      <c r="E21" s="76" t="s">
        <v>297</v>
      </c>
      <c r="F21" s="80">
        <v>-616</v>
      </c>
      <c r="G21" s="80">
        <v>-62</v>
      </c>
      <c r="H21" s="80">
        <v>-154</v>
      </c>
      <c r="I21" s="80">
        <v>396</v>
      </c>
      <c r="J21" s="80">
        <v>-120</v>
      </c>
      <c r="K21" s="80">
        <v>-165</v>
      </c>
      <c r="L21" s="11">
        <v>-185</v>
      </c>
      <c r="M21" s="11">
        <v>-37</v>
      </c>
      <c r="N21" s="11">
        <v>-390</v>
      </c>
      <c r="O21" s="11">
        <v>135</v>
      </c>
      <c r="P21" s="11">
        <v>70</v>
      </c>
      <c r="Q21" s="11">
        <v>-111</v>
      </c>
    </row>
    <row r="22" spans="1:17" s="31" customFormat="1" x14ac:dyDescent="0.25">
      <c r="A22" s="22" t="s">
        <v>158</v>
      </c>
      <c r="B22" s="22" t="s">
        <v>11</v>
      </c>
      <c r="C22" s="67"/>
      <c r="D22" s="55" t="s">
        <v>296</v>
      </c>
      <c r="E22" s="55" t="s">
        <v>295</v>
      </c>
      <c r="F22" s="83">
        <f>+SUM(F18:F21)</f>
        <v>-28</v>
      </c>
      <c r="G22" s="83">
        <f>+SUM(G18:G21)</f>
        <v>-181</v>
      </c>
      <c r="H22" s="83">
        <f>+SUM(H18:H21)</f>
        <v>-579</v>
      </c>
      <c r="I22" s="83">
        <f>+SUM(I18:I21)</f>
        <v>-1909</v>
      </c>
      <c r="J22" s="83">
        <f>+SUM(J18:J21)</f>
        <v>146</v>
      </c>
      <c r="K22" s="83">
        <f>+SUM(K18:K21)</f>
        <v>-332</v>
      </c>
      <c r="L22" s="31">
        <v>290</v>
      </c>
      <c r="M22" s="31">
        <v>-597</v>
      </c>
      <c r="N22" s="31">
        <v>-193</v>
      </c>
      <c r="O22" s="31">
        <v>-305</v>
      </c>
      <c r="P22" s="31">
        <v>594</v>
      </c>
      <c r="Q22" s="31">
        <v>-831</v>
      </c>
    </row>
    <row r="23" spans="1:17" x14ac:dyDescent="0.25">
      <c r="A23" s="57" t="s">
        <v>108</v>
      </c>
      <c r="F23" s="80"/>
      <c r="G23" s="80"/>
      <c r="H23" s="80"/>
      <c r="I23" s="80"/>
      <c r="J23" s="80"/>
      <c r="K23" s="80"/>
    </row>
    <row r="24" spans="1:17" s="31" customFormat="1" x14ac:dyDescent="0.25">
      <c r="A24" s="22" t="s">
        <v>158</v>
      </c>
      <c r="B24" s="110" t="s">
        <v>177</v>
      </c>
      <c r="C24" s="67"/>
      <c r="D24" s="55" t="s">
        <v>294</v>
      </c>
      <c r="E24" s="55" t="s">
        <v>293</v>
      </c>
      <c r="F24" s="83">
        <f>+F11+F16+F22</f>
        <v>-625</v>
      </c>
      <c r="G24" s="83">
        <f>+G11+G16+G22</f>
        <v>-34</v>
      </c>
      <c r="H24" s="83">
        <f>+H11+H16+H22</f>
        <v>186</v>
      </c>
      <c r="I24" s="83">
        <f>+I11+I16+I22</f>
        <v>1008</v>
      </c>
      <c r="J24" s="83">
        <f>+J11+J16+J22</f>
        <v>-207</v>
      </c>
      <c r="K24" s="83">
        <f>+K11+K16+K22</f>
        <v>720</v>
      </c>
      <c r="L24" s="31">
        <v>489</v>
      </c>
      <c r="M24" s="31">
        <v>523</v>
      </c>
      <c r="N24" s="31">
        <v>280</v>
      </c>
      <c r="O24" s="31">
        <v>34</v>
      </c>
      <c r="P24" s="31">
        <v>140</v>
      </c>
      <c r="Q24" s="31">
        <v>369</v>
      </c>
    </row>
    <row r="25" spans="1:17" x14ac:dyDescent="0.25">
      <c r="A25" s="57"/>
    </row>
    <row r="26" spans="1:17" ht="14.4" x14ac:dyDescent="0.3">
      <c r="A26" s="138"/>
      <c r="D26" s="81"/>
      <c r="E26" s="81"/>
    </row>
    <row r="27" spans="1:17" ht="14.4" x14ac:dyDescent="0.3">
      <c r="D27" s="81"/>
      <c r="E27" s="8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F9CF-7B2F-42C3-8079-7D8960ECCFD2}">
  <sheetPr>
    <tabColor rgb="FFFFC000"/>
    <pageSetUpPr fitToPage="1"/>
  </sheetPr>
  <dimension ref="A1:BA43"/>
  <sheetViews>
    <sheetView topLeftCell="E1" zoomScale="80" zoomScaleNormal="80" workbookViewId="0">
      <selection activeCell="T25" sqref="T25"/>
    </sheetView>
  </sheetViews>
  <sheetFormatPr defaultColWidth="9.109375" defaultRowHeight="13.8" outlineLevelCol="1" x14ac:dyDescent="0.25"/>
  <cols>
    <col min="1" max="1" width="10.109375" style="77" hidden="1" customWidth="1" outlineLevel="1"/>
    <col min="2" max="2" width="13.33203125" style="57" hidden="1" customWidth="1" outlineLevel="1"/>
    <col min="3" max="3" width="5.109375" style="56" hidden="1" customWidth="1" outlineLevel="1"/>
    <col min="4" max="4" width="48.33203125" style="76" hidden="1" customWidth="1" outlineLevel="1"/>
    <col min="5" max="5" width="44.44140625" style="76" bestFit="1" customWidth="1" collapsed="1"/>
    <col min="6" max="12" width="9" style="11" hidden="1" customWidth="1"/>
    <col min="13" max="13" width="13.44140625" style="11" hidden="1" customWidth="1"/>
    <col min="14" max="21" width="9" style="11" hidden="1" customWidth="1"/>
    <col min="22" max="33" width="8.5546875" style="11" hidden="1" customWidth="1"/>
    <col min="34" max="34" width="8.5546875" style="11" customWidth="1"/>
    <col min="35" max="35" width="8.5546875" style="11" bestFit="1" customWidth="1"/>
    <col min="36" max="39" width="8.5546875" style="11" customWidth="1"/>
    <col min="40" max="40" width="9.109375" style="11" customWidth="1"/>
    <col min="41" max="41" width="9.109375" style="11"/>
    <col min="42" max="44" width="9.33203125" style="11" bestFit="1" customWidth="1"/>
    <col min="45" max="45" width="10.5546875" style="11" bestFit="1" customWidth="1"/>
    <col min="46" max="46" width="9.109375" style="11" customWidth="1"/>
    <col min="47" max="48" width="9.33203125" style="11" bestFit="1" customWidth="1"/>
    <col min="49" max="49" width="9.109375" style="11"/>
    <col min="50" max="53" width="9.5546875" style="11" bestFit="1" customWidth="1"/>
    <col min="54" max="16384" width="9.109375" style="11"/>
  </cols>
  <sheetData>
    <row r="1" spans="1:53" x14ac:dyDescent="0.25">
      <c r="A1" s="75">
        <f>'Incomestatement_IFRS-Q'!A1</f>
        <v>46057</v>
      </c>
      <c r="B1" s="57" t="s">
        <v>139</v>
      </c>
      <c r="D1" s="74" t="s">
        <v>138</v>
      </c>
      <c r="E1" s="74" t="s">
        <v>138</v>
      </c>
    </row>
    <row r="2" spans="1:53" x14ac:dyDescent="0.25">
      <c r="B2" s="57" t="s">
        <v>137</v>
      </c>
      <c r="D2" s="72">
        <f>A1</f>
        <v>46057</v>
      </c>
      <c r="E2" s="71">
        <f>A1</f>
        <v>46057</v>
      </c>
    </row>
    <row r="3" spans="1:53" x14ac:dyDescent="0.25">
      <c r="B3" s="57" t="s">
        <v>136</v>
      </c>
      <c r="C3" s="56" t="s">
        <v>135</v>
      </c>
      <c r="D3" s="68" t="s">
        <v>134</v>
      </c>
      <c r="E3" s="68" t="s">
        <v>133</v>
      </c>
    </row>
    <row r="4" spans="1:53" x14ac:dyDescent="0.25">
      <c r="A4" s="57" t="s">
        <v>132</v>
      </c>
      <c r="B4" s="57" t="s">
        <v>131</v>
      </c>
      <c r="C4" s="67"/>
      <c r="D4" s="121" t="s">
        <v>375</v>
      </c>
      <c r="E4" s="121" t="s">
        <v>374</v>
      </c>
      <c r="I4" s="80"/>
      <c r="M4" s="80"/>
    </row>
    <row r="5" spans="1:53" x14ac:dyDescent="0.25">
      <c r="A5" s="57"/>
      <c r="B5" s="57" t="s">
        <v>128</v>
      </c>
      <c r="C5" s="56" t="s">
        <v>10</v>
      </c>
      <c r="D5" s="64"/>
      <c r="E5" s="64"/>
    </row>
    <row r="6" spans="1:53" x14ac:dyDescent="0.25">
      <c r="A6" s="63" t="s">
        <v>33</v>
      </c>
      <c r="B6" s="63" t="s">
        <v>127</v>
      </c>
      <c r="C6" s="62"/>
      <c r="D6" s="61" t="s">
        <v>126</v>
      </c>
      <c r="E6" s="61" t="s">
        <v>125</v>
      </c>
      <c r="F6" s="58" t="s">
        <v>592</v>
      </c>
      <c r="G6" s="58" t="s">
        <v>591</v>
      </c>
      <c r="H6" s="58" t="s">
        <v>590</v>
      </c>
      <c r="I6" s="58" t="s">
        <v>589</v>
      </c>
      <c r="J6" s="58" t="s">
        <v>588</v>
      </c>
      <c r="K6" s="58" t="s">
        <v>587</v>
      </c>
      <c r="L6" s="58" t="s">
        <v>586</v>
      </c>
      <c r="M6" s="58" t="s">
        <v>585</v>
      </c>
      <c r="N6" s="58" t="s">
        <v>584</v>
      </c>
      <c r="O6" s="58" t="s">
        <v>583</v>
      </c>
      <c r="P6" s="58" t="s">
        <v>582</v>
      </c>
      <c r="Q6" s="58" t="s">
        <v>581</v>
      </c>
      <c r="R6" s="58" t="s">
        <v>580</v>
      </c>
      <c r="S6" s="142" t="s">
        <v>579</v>
      </c>
      <c r="T6" s="142" t="s">
        <v>578</v>
      </c>
      <c r="U6" s="142" t="s">
        <v>577</v>
      </c>
      <c r="V6" s="142" t="s">
        <v>576</v>
      </c>
      <c r="W6" s="142" t="s">
        <v>575</v>
      </c>
      <c r="X6" s="142" t="s">
        <v>574</v>
      </c>
      <c r="Y6" s="142" t="s">
        <v>573</v>
      </c>
      <c r="Z6" s="142" t="s">
        <v>572</v>
      </c>
      <c r="AA6" s="142" t="s">
        <v>571</v>
      </c>
      <c r="AB6" s="142" t="s">
        <v>570</v>
      </c>
      <c r="AC6" s="142" t="s">
        <v>569</v>
      </c>
      <c r="AD6" s="59" t="s">
        <v>568</v>
      </c>
      <c r="AE6" s="59" t="s">
        <v>567</v>
      </c>
      <c r="AF6" s="59" t="s">
        <v>566</v>
      </c>
      <c r="AG6" s="59" t="s">
        <v>565</v>
      </c>
      <c r="AH6" s="59" t="s">
        <v>124</v>
      </c>
      <c r="AI6" s="59" t="s">
        <v>123</v>
      </c>
      <c r="AJ6" s="59" t="s">
        <v>122</v>
      </c>
      <c r="AK6" s="59" t="s">
        <v>121</v>
      </c>
      <c r="AL6" s="59" t="s">
        <v>120</v>
      </c>
      <c r="AM6" s="59" t="s">
        <v>119</v>
      </c>
      <c r="AN6" s="59" t="s">
        <v>118</v>
      </c>
      <c r="AO6" s="59" t="s">
        <v>117</v>
      </c>
      <c r="AP6" s="59" t="s">
        <v>116</v>
      </c>
      <c r="AQ6" s="59" t="s">
        <v>115</v>
      </c>
      <c r="AR6" s="59" t="s">
        <v>114</v>
      </c>
      <c r="AS6" s="59" t="s">
        <v>113</v>
      </c>
      <c r="AT6" s="59" t="s">
        <v>112</v>
      </c>
      <c r="AU6" s="59" t="s">
        <v>111</v>
      </c>
      <c r="AV6" s="59" t="s">
        <v>110</v>
      </c>
      <c r="AW6" s="61" t="s">
        <v>109</v>
      </c>
      <c r="AX6" s="61" t="s">
        <v>549</v>
      </c>
      <c r="AY6" s="61" t="s">
        <v>548</v>
      </c>
      <c r="AZ6" s="61" t="s">
        <v>547</v>
      </c>
      <c r="BA6" s="61" t="s">
        <v>546</v>
      </c>
    </row>
    <row r="7" spans="1:53" ht="27.6" x14ac:dyDescent="0.25">
      <c r="A7" s="57" t="s">
        <v>89</v>
      </c>
      <c r="D7" s="89" t="s">
        <v>613</v>
      </c>
      <c r="E7" s="89" t="s">
        <v>612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5"/>
      <c r="AX7" s="76"/>
    </row>
    <row r="8" spans="1:53" x14ac:dyDescent="0.25">
      <c r="A8" s="57" t="s">
        <v>145</v>
      </c>
      <c r="B8" s="57" t="s">
        <v>11</v>
      </c>
      <c r="D8" s="79" t="s">
        <v>544</v>
      </c>
      <c r="E8" s="79" t="s">
        <v>543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227">
        <v>-0.64869056847545215</v>
      </c>
      <c r="AU8" s="227">
        <v>-0.33965298507462682</v>
      </c>
      <c r="AV8" s="227">
        <v>-0.48788308457711438</v>
      </c>
      <c r="AW8" s="227">
        <v>0.24419216417910447</v>
      </c>
      <c r="AX8" s="76">
        <v>-0.37</v>
      </c>
      <c r="AY8" s="11">
        <v>-0.04</v>
      </c>
      <c r="AZ8" s="11">
        <v>0.05</v>
      </c>
      <c r="BA8" s="76">
        <v>0.52</v>
      </c>
    </row>
    <row r="9" spans="1:53" x14ac:dyDescent="0.25">
      <c r="A9" s="57" t="s">
        <v>145</v>
      </c>
      <c r="B9" s="57" t="s">
        <v>11</v>
      </c>
      <c r="D9" s="76" t="s">
        <v>611</v>
      </c>
      <c r="E9" s="76" t="s">
        <v>610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226">
        <v>-0.13600000000000001</v>
      </c>
      <c r="AU9" s="225">
        <v>4.0705733241835372E-2</v>
      </c>
      <c r="AV9" s="225">
        <v>-6.1236091371364605E-2</v>
      </c>
      <c r="AW9" s="224">
        <v>-4.0318455883776562E-2</v>
      </c>
      <c r="AX9" s="76">
        <v>-4.3</v>
      </c>
      <c r="AY9" s="11">
        <v>-3</v>
      </c>
      <c r="AZ9" s="11">
        <v>-0.5</v>
      </c>
      <c r="BA9" s="76">
        <v>0.7</v>
      </c>
    </row>
    <row r="10" spans="1:53" ht="16.2" x14ac:dyDescent="0.25">
      <c r="A10" s="57" t="s">
        <v>145</v>
      </c>
      <c r="B10" s="57" t="s">
        <v>11</v>
      </c>
      <c r="D10" s="76" t="s">
        <v>371</v>
      </c>
      <c r="E10" s="76" t="s">
        <v>370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226">
        <v>-1.7000000000000001E-2</v>
      </c>
      <c r="AU10" s="225">
        <v>1.431082056441157E-2</v>
      </c>
      <c r="AV10" s="225">
        <v>-3.1871768352330909E-3</v>
      </c>
      <c r="AW10" s="224">
        <v>2.1784776487394467E-2</v>
      </c>
      <c r="AX10" s="76">
        <v>2.2000000000000002</v>
      </c>
      <c r="AY10" s="11">
        <v>2.4</v>
      </c>
      <c r="AZ10" s="144">
        <v>3.4</v>
      </c>
      <c r="BA10" s="76">
        <v>4.2</v>
      </c>
    </row>
    <row r="11" spans="1:53" x14ac:dyDescent="0.25">
      <c r="A11" s="57" t="s">
        <v>108</v>
      </c>
      <c r="D11" s="55"/>
      <c r="E11" s="55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</row>
    <row r="12" spans="1:53" ht="14.4" x14ac:dyDescent="0.3">
      <c r="A12" s="57" t="s">
        <v>89</v>
      </c>
      <c r="D12" s="55" t="s">
        <v>373</v>
      </c>
      <c r="E12" s="55" t="s">
        <v>609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AO12" s="223"/>
      <c r="AP12" s="223"/>
      <c r="AQ12" s="223"/>
      <c r="AR12" s="223"/>
      <c r="AS12" s="223"/>
      <c r="AT12" s="223"/>
      <c r="AU12" s="223"/>
      <c r="AV12" s="223"/>
    </row>
    <row r="13" spans="1:53" ht="16.2" x14ac:dyDescent="0.25">
      <c r="A13" s="57" t="s">
        <v>145</v>
      </c>
      <c r="B13" s="57" t="s">
        <v>11</v>
      </c>
      <c r="C13" s="56" t="s">
        <v>18</v>
      </c>
      <c r="D13" s="76" t="s">
        <v>371</v>
      </c>
      <c r="E13" s="76" t="s">
        <v>370</v>
      </c>
      <c r="F13" s="145">
        <v>5.78</v>
      </c>
      <c r="G13" s="145">
        <v>6.66</v>
      </c>
      <c r="H13" s="145">
        <v>8.5399999999999991</v>
      </c>
      <c r="I13" s="145">
        <v>8.42</v>
      </c>
      <c r="J13" s="145">
        <v>8.41</v>
      </c>
      <c r="K13" s="145">
        <v>7.9</v>
      </c>
      <c r="L13" s="145">
        <v>7.3</v>
      </c>
      <c r="M13" s="145">
        <v>12.47</v>
      </c>
      <c r="N13" s="145">
        <v>13.55</v>
      </c>
      <c r="O13" s="145">
        <v>14.1</v>
      </c>
      <c r="P13" s="222">
        <v>14.6</v>
      </c>
      <c r="Q13" s="222">
        <v>14.6</v>
      </c>
      <c r="R13" s="222">
        <v>17</v>
      </c>
      <c r="S13" s="222">
        <v>18.7</v>
      </c>
      <c r="T13" s="222">
        <v>18.5</v>
      </c>
      <c r="U13" s="222">
        <v>16.600000000000001</v>
      </c>
      <c r="V13" s="222">
        <v>12.2</v>
      </c>
      <c r="W13" s="222">
        <v>11.3</v>
      </c>
      <c r="X13" s="222">
        <v>12.4</v>
      </c>
      <c r="Y13" s="222">
        <v>12.8</v>
      </c>
      <c r="Z13" s="222">
        <v>13.2</v>
      </c>
      <c r="AA13" s="222">
        <v>11.8</v>
      </c>
      <c r="AB13" s="222">
        <v>9.6999999999999993</v>
      </c>
      <c r="AC13" s="222">
        <v>8.1</v>
      </c>
      <c r="AD13" s="144">
        <v>7</v>
      </c>
      <c r="AE13" s="144">
        <v>6.2</v>
      </c>
      <c r="AF13" s="144">
        <v>6.1</v>
      </c>
      <c r="AG13" s="145">
        <v>7.9</v>
      </c>
      <c r="AH13" s="11">
        <v>8.1999999999999993</v>
      </c>
      <c r="AI13" s="144">
        <v>10</v>
      </c>
      <c r="AJ13" s="144">
        <v>11.5</v>
      </c>
      <c r="AK13" s="145">
        <v>9.6</v>
      </c>
      <c r="AL13" s="144">
        <v>10.4</v>
      </c>
      <c r="AM13" s="144">
        <v>10.6</v>
      </c>
      <c r="AN13" s="144">
        <v>9.1999999999999993</v>
      </c>
      <c r="AO13" s="144">
        <v>6.9</v>
      </c>
      <c r="AP13" s="144">
        <v>6</v>
      </c>
      <c r="AQ13" s="144">
        <v>4.5999999999999996</v>
      </c>
      <c r="AR13" s="144">
        <v>4.4000000000000004</v>
      </c>
      <c r="AS13" s="144">
        <v>4.3</v>
      </c>
      <c r="AT13" s="144">
        <v>4</v>
      </c>
      <c r="AU13" s="144">
        <v>3</v>
      </c>
      <c r="AV13" s="144">
        <v>-0.1</v>
      </c>
      <c r="AW13" s="150">
        <v>-0.27027890175265012</v>
      </c>
      <c r="AX13" s="150">
        <v>-1.1220076443055755</v>
      </c>
      <c r="AY13" s="11">
        <v>-0.1</v>
      </c>
      <c r="AZ13" s="145">
        <v>2</v>
      </c>
      <c r="BA13" s="11">
        <v>2.5</v>
      </c>
    </row>
    <row r="14" spans="1:53" ht="16.2" x14ac:dyDescent="0.25">
      <c r="A14" s="57" t="s">
        <v>145</v>
      </c>
      <c r="B14" s="57" t="s">
        <v>11</v>
      </c>
      <c r="C14" s="56" t="s">
        <v>340</v>
      </c>
      <c r="D14" s="76" t="s">
        <v>369</v>
      </c>
      <c r="E14" s="76" t="s">
        <v>368</v>
      </c>
      <c r="F14" s="145">
        <v>1.6333600423234769</v>
      </c>
      <c r="G14" s="145">
        <v>1.8819059828626732</v>
      </c>
      <c r="H14" s="145">
        <v>2.3849073171457698</v>
      </c>
      <c r="I14" s="145">
        <v>2.3584928847051883</v>
      </c>
      <c r="J14" s="145">
        <v>2.4437968713308589</v>
      </c>
      <c r="K14" s="145">
        <v>2.3473591286553703</v>
      </c>
      <c r="L14" s="145">
        <v>2.2571696281293714</v>
      </c>
      <c r="M14" s="145">
        <v>3.9014492835050247</v>
      </c>
      <c r="N14" s="145">
        <v>4.3922178887034624</v>
      </c>
      <c r="O14" s="145">
        <v>4.9000000000000004</v>
      </c>
      <c r="P14" s="208">
        <v>5.4</v>
      </c>
      <c r="Q14" s="208">
        <v>5.4</v>
      </c>
      <c r="R14" s="208">
        <v>6.9</v>
      </c>
      <c r="S14" s="208">
        <v>8.1999999999999993</v>
      </c>
      <c r="T14" s="208">
        <v>8.5</v>
      </c>
      <c r="U14" s="208">
        <v>8.3000000000000007</v>
      </c>
      <c r="V14" s="208">
        <v>6.7</v>
      </c>
      <c r="W14" s="208">
        <v>7</v>
      </c>
      <c r="X14" s="208">
        <v>8.8000000000000007</v>
      </c>
      <c r="Y14" s="208">
        <v>11.1</v>
      </c>
      <c r="Z14" s="208">
        <v>12.7</v>
      </c>
      <c r="AA14" s="208">
        <v>13.1</v>
      </c>
      <c r="AB14" s="208">
        <v>10.9</v>
      </c>
      <c r="AC14" s="208">
        <v>7.7</v>
      </c>
      <c r="AD14" s="11">
        <v>6.8</v>
      </c>
      <c r="AE14" s="11">
        <v>5.2</v>
      </c>
      <c r="AF14" s="11">
        <v>5.7</v>
      </c>
      <c r="AG14" s="145">
        <v>8.3000000000000007</v>
      </c>
      <c r="AH14" s="11">
        <v>7.8</v>
      </c>
      <c r="AI14" s="11">
        <v>8.1</v>
      </c>
      <c r="AJ14" s="144">
        <v>9</v>
      </c>
      <c r="AK14" s="145">
        <v>7.7</v>
      </c>
      <c r="AL14" s="144">
        <v>8.3000000000000007</v>
      </c>
      <c r="AM14" s="144">
        <v>9.4</v>
      </c>
      <c r="AN14" s="144">
        <v>7.8</v>
      </c>
      <c r="AO14" s="144">
        <v>4.4000000000000004</v>
      </c>
      <c r="AP14" s="144">
        <v>3.2</v>
      </c>
      <c r="AQ14" s="144">
        <v>1.9</v>
      </c>
      <c r="AR14" s="144">
        <v>-1</v>
      </c>
      <c r="AS14" s="144">
        <v>-1.1000000000000001</v>
      </c>
      <c r="AT14" s="144">
        <v>-1.3</v>
      </c>
      <c r="AU14" s="144">
        <v>-1.4</v>
      </c>
      <c r="AV14" s="144">
        <v>0</v>
      </c>
      <c r="AW14" s="150">
        <v>0.12260495026095049</v>
      </c>
      <c r="AX14" s="150">
        <v>4.7862986927723242E-2</v>
      </c>
      <c r="AY14" s="11">
        <v>0.3</v>
      </c>
      <c r="AZ14" s="11">
        <v>0.8</v>
      </c>
      <c r="BA14" s="11">
        <v>0.9</v>
      </c>
    </row>
    <row r="15" spans="1:53" x14ac:dyDescent="0.25">
      <c r="A15" s="57" t="s">
        <v>145</v>
      </c>
      <c r="B15" s="110" t="s">
        <v>177</v>
      </c>
      <c r="C15" s="56" t="s">
        <v>18</v>
      </c>
      <c r="D15" s="76" t="s">
        <v>367</v>
      </c>
      <c r="E15" s="76" t="s">
        <v>366</v>
      </c>
      <c r="F15" s="145">
        <v>3.2522537572105747</v>
      </c>
      <c r="G15" s="145">
        <v>2.6429153560316156</v>
      </c>
      <c r="H15" s="145">
        <v>2.50768080293214</v>
      </c>
      <c r="I15" s="145">
        <v>2.1485429460472689</v>
      </c>
      <c r="J15" s="145">
        <v>1.7910181857146046</v>
      </c>
      <c r="K15" s="145">
        <v>1.1955881386221647</v>
      </c>
      <c r="L15" s="145">
        <v>1.6235861501143325</v>
      </c>
      <c r="M15" s="145">
        <v>30.519619431040081</v>
      </c>
      <c r="N15" s="145">
        <v>28.817604152592612</v>
      </c>
      <c r="O15" s="145">
        <v>27.1</v>
      </c>
      <c r="P15" s="222">
        <v>27.1</v>
      </c>
      <c r="Q15" s="222">
        <v>33.700000000000003</v>
      </c>
      <c r="R15" s="222">
        <v>32.5</v>
      </c>
      <c r="S15" s="222">
        <v>31.9</v>
      </c>
      <c r="T15" s="222">
        <v>29.7</v>
      </c>
      <c r="U15" s="222">
        <v>33.700000000000003</v>
      </c>
      <c r="V15" s="222">
        <v>33</v>
      </c>
      <c r="W15" s="222">
        <v>28.7</v>
      </c>
      <c r="X15" s="222">
        <v>28.1</v>
      </c>
      <c r="Y15" s="222">
        <v>34.9</v>
      </c>
      <c r="Z15" s="222">
        <v>33.1</v>
      </c>
      <c r="AA15" s="222">
        <v>29.9</v>
      </c>
      <c r="AB15" s="222">
        <v>29.9</v>
      </c>
      <c r="AC15" s="222">
        <v>32.1</v>
      </c>
      <c r="AD15" s="11">
        <v>29.6</v>
      </c>
      <c r="AE15" s="11">
        <v>30.6</v>
      </c>
      <c r="AF15" s="11">
        <v>29.4</v>
      </c>
      <c r="AG15" s="145">
        <v>34.6</v>
      </c>
      <c r="AH15" s="11">
        <v>31.7</v>
      </c>
      <c r="AI15" s="11">
        <v>31.4</v>
      </c>
      <c r="AJ15" s="11">
        <v>31.7</v>
      </c>
      <c r="AK15" s="145">
        <v>35.1</v>
      </c>
      <c r="AL15" s="144">
        <v>34.1</v>
      </c>
      <c r="AM15" s="144">
        <v>33</v>
      </c>
      <c r="AN15" s="144">
        <v>31.4</v>
      </c>
      <c r="AO15" s="144">
        <v>31.2</v>
      </c>
      <c r="AP15" s="144">
        <v>30.1</v>
      </c>
      <c r="AQ15" s="144">
        <v>29.2</v>
      </c>
      <c r="AR15" s="144">
        <v>27.9</v>
      </c>
      <c r="AS15" s="144">
        <v>34.6</v>
      </c>
      <c r="AT15" s="144">
        <v>38.700000000000003</v>
      </c>
      <c r="AU15" s="144">
        <v>38.1</v>
      </c>
      <c r="AV15" s="144">
        <v>38.200000000000003</v>
      </c>
      <c r="AW15" s="150">
        <v>41.666406878809227</v>
      </c>
      <c r="AX15" s="150">
        <v>41.427888559081651</v>
      </c>
      <c r="AY15" s="144">
        <v>43</v>
      </c>
      <c r="AZ15" s="145">
        <v>40.6</v>
      </c>
      <c r="BA15" s="11">
        <v>44.4</v>
      </c>
    </row>
    <row r="16" spans="1:53" ht="16.2" x14ac:dyDescent="0.25">
      <c r="A16" s="57" t="s">
        <v>145</v>
      </c>
      <c r="B16" s="57" t="s">
        <v>11</v>
      </c>
      <c r="C16" s="56" t="s">
        <v>18</v>
      </c>
      <c r="D16" s="76" t="s">
        <v>365</v>
      </c>
      <c r="E16" s="76" t="s">
        <v>364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222"/>
      <c r="Q16" s="222"/>
      <c r="R16" s="222"/>
      <c r="S16" s="222"/>
      <c r="T16" s="222"/>
      <c r="U16" s="222"/>
      <c r="V16" s="221">
        <v>16.8</v>
      </c>
      <c r="W16" s="221">
        <v>15.6</v>
      </c>
      <c r="X16" s="221">
        <v>17.8</v>
      </c>
      <c r="Y16" s="221">
        <v>18.7</v>
      </c>
      <c r="Z16" s="221">
        <v>19.600000000000001</v>
      </c>
      <c r="AA16" s="221">
        <v>18.100000000000001</v>
      </c>
      <c r="AB16" s="221">
        <v>14</v>
      </c>
      <c r="AC16" s="221">
        <v>8.3000000000000007</v>
      </c>
      <c r="AD16" s="144">
        <v>7</v>
      </c>
      <c r="AE16" s="144">
        <v>5.6</v>
      </c>
      <c r="AF16" s="144">
        <v>6.2</v>
      </c>
      <c r="AG16" s="144">
        <v>9.6999999999999993</v>
      </c>
      <c r="AH16" s="144">
        <v>9.6</v>
      </c>
      <c r="AI16" s="144">
        <v>10.37</v>
      </c>
      <c r="AJ16" s="144">
        <v>11.93</v>
      </c>
      <c r="AK16" s="144">
        <v>10.38</v>
      </c>
      <c r="AL16" s="144">
        <v>11.3</v>
      </c>
      <c r="AM16" s="144">
        <v>12.7</v>
      </c>
      <c r="AN16" s="144">
        <v>10.95</v>
      </c>
      <c r="AO16" s="144">
        <v>-3.6</v>
      </c>
      <c r="AP16" s="144">
        <v>-5.01</v>
      </c>
      <c r="AQ16" s="144">
        <v>-17.8</v>
      </c>
      <c r="AR16" s="144">
        <v>-29.4</v>
      </c>
      <c r="AS16" s="144">
        <v>-18.600000000000001</v>
      </c>
      <c r="AT16" s="144">
        <v>-20</v>
      </c>
      <c r="AU16" s="144">
        <v>-10.8</v>
      </c>
      <c r="AV16" s="144">
        <v>-4.8</v>
      </c>
      <c r="AW16" s="150">
        <v>-7.2537586093999042</v>
      </c>
      <c r="AX16" s="150">
        <v>-8.4520629864070607</v>
      </c>
      <c r="AY16" s="11">
        <v>-6.2</v>
      </c>
      <c r="AZ16" s="145">
        <v>-2.2999999999999998</v>
      </c>
      <c r="BA16" s="11">
        <v>-1.3</v>
      </c>
    </row>
    <row r="17" spans="1:53" x14ac:dyDescent="0.25">
      <c r="A17" s="57" t="s">
        <v>145</v>
      </c>
      <c r="B17" s="57" t="s">
        <v>11</v>
      </c>
      <c r="C17" s="56" t="s">
        <v>18</v>
      </c>
      <c r="D17" s="76" t="s">
        <v>363</v>
      </c>
      <c r="E17" s="76" t="s">
        <v>362</v>
      </c>
      <c r="F17" s="145">
        <v>65.684725914127213</v>
      </c>
      <c r="G17" s="145">
        <v>63.541515932471157</v>
      </c>
      <c r="H17" s="145">
        <v>64.70288056318266</v>
      </c>
      <c r="I17" s="145">
        <v>65.763395448875826</v>
      </c>
      <c r="J17" s="145">
        <v>66.69944740369985</v>
      </c>
      <c r="K17" s="145">
        <v>66.898965022459222</v>
      </c>
      <c r="L17" s="145">
        <v>63.392115221648069</v>
      </c>
      <c r="M17" s="145">
        <v>32.755919537805831</v>
      </c>
      <c r="N17" s="145">
        <v>32.461156286418138</v>
      </c>
      <c r="O17" s="145">
        <v>34.299999999999997</v>
      </c>
      <c r="P17" s="222">
        <v>32.200000000000003</v>
      </c>
      <c r="Q17" s="222">
        <v>26.7</v>
      </c>
      <c r="R17" s="222">
        <v>30.3</v>
      </c>
      <c r="S17" s="222">
        <v>30.3</v>
      </c>
      <c r="T17" s="222">
        <v>28</v>
      </c>
      <c r="U17" s="222">
        <v>27.2</v>
      </c>
      <c r="V17" s="222">
        <v>25.6</v>
      </c>
      <c r="W17" s="222">
        <v>26.5</v>
      </c>
      <c r="X17" s="222">
        <v>29.6</v>
      </c>
      <c r="Y17" s="222">
        <v>28.3</v>
      </c>
      <c r="Z17" s="222">
        <v>32.5</v>
      </c>
      <c r="AA17" s="222">
        <v>32</v>
      </c>
      <c r="AB17" s="222">
        <v>31.2</v>
      </c>
      <c r="AC17" s="222">
        <v>31.5</v>
      </c>
      <c r="AD17" s="11">
        <v>29.8</v>
      </c>
      <c r="AE17" s="11">
        <v>25.8</v>
      </c>
      <c r="AF17" s="11">
        <v>24.1</v>
      </c>
      <c r="AG17" s="145">
        <v>20.6</v>
      </c>
      <c r="AH17" s="11">
        <v>20.6</v>
      </c>
      <c r="AI17" s="144">
        <v>21</v>
      </c>
      <c r="AJ17" s="144">
        <v>20.3</v>
      </c>
      <c r="AK17" s="145">
        <v>18.899999999999999</v>
      </c>
      <c r="AL17" s="144">
        <v>22.8</v>
      </c>
      <c r="AM17" s="144">
        <v>24</v>
      </c>
      <c r="AN17" s="144">
        <v>27</v>
      </c>
      <c r="AO17" s="144">
        <v>29.6</v>
      </c>
      <c r="AP17" s="144">
        <v>31.58</v>
      </c>
      <c r="AQ17" s="144">
        <v>32.799999999999997</v>
      </c>
      <c r="AR17" s="144">
        <v>32.700000000000003</v>
      </c>
      <c r="AS17" s="144">
        <v>30.5</v>
      </c>
      <c r="AT17" s="144">
        <v>27.3</v>
      </c>
      <c r="AU17" s="144">
        <v>30.1</v>
      </c>
      <c r="AV17" s="144">
        <v>26.9</v>
      </c>
      <c r="AW17" s="150">
        <v>24.978186658268143</v>
      </c>
      <c r="AX17" s="150">
        <v>25.092268561652112</v>
      </c>
      <c r="AY17" s="11">
        <v>24.3</v>
      </c>
      <c r="AZ17" s="11">
        <v>24.5</v>
      </c>
      <c r="BA17" s="11">
        <v>23.3</v>
      </c>
    </row>
    <row r="18" spans="1:53" x14ac:dyDescent="0.25">
      <c r="A18" s="57" t="s">
        <v>145</v>
      </c>
      <c r="B18" s="57" t="s">
        <v>11</v>
      </c>
      <c r="D18" s="76" t="s">
        <v>361</v>
      </c>
      <c r="E18" s="76" t="s">
        <v>360</v>
      </c>
      <c r="F18" s="80">
        <v>9921.8469999999998</v>
      </c>
      <c r="G18" s="80">
        <v>10030.451999999999</v>
      </c>
      <c r="H18" s="80">
        <v>10412.431</v>
      </c>
      <c r="I18" s="80">
        <v>9600.1170000000002</v>
      </c>
      <c r="J18" s="80">
        <v>10155.471</v>
      </c>
      <c r="K18" s="80">
        <v>10619.77</v>
      </c>
      <c r="L18" s="80">
        <v>10354.585999999999</v>
      </c>
      <c r="M18" s="80">
        <v>4216.3509999999997</v>
      </c>
      <c r="N18" s="80">
        <v>4552.3280992899963</v>
      </c>
      <c r="O18" s="80">
        <v>5080</v>
      </c>
      <c r="P18" s="207">
        <v>5179</v>
      </c>
      <c r="Q18" s="207">
        <v>3699</v>
      </c>
      <c r="R18" s="207">
        <v>4778</v>
      </c>
      <c r="S18" s="207">
        <v>5311</v>
      </c>
      <c r="T18" s="207">
        <v>5041</v>
      </c>
      <c r="U18" s="207">
        <v>4165</v>
      </c>
      <c r="V18" s="207">
        <v>4939</v>
      </c>
      <c r="W18" s="207">
        <v>5607</v>
      </c>
      <c r="X18" s="207">
        <v>6195</v>
      </c>
      <c r="Y18" s="207">
        <v>5542</v>
      </c>
      <c r="Z18" s="207">
        <v>7031</v>
      </c>
      <c r="AA18" s="207">
        <v>7272</v>
      </c>
      <c r="AB18" s="207">
        <v>7331</v>
      </c>
      <c r="AC18" s="207">
        <v>6873</v>
      </c>
      <c r="AD18" s="80">
        <v>7101</v>
      </c>
      <c r="AE18" s="80">
        <v>5987</v>
      </c>
      <c r="AF18" s="80">
        <v>5245</v>
      </c>
      <c r="AG18" s="80">
        <v>3311</v>
      </c>
      <c r="AH18" s="80">
        <v>4179</v>
      </c>
      <c r="AI18" s="80">
        <v>4105</v>
      </c>
      <c r="AJ18" s="80">
        <v>3976</v>
      </c>
      <c r="AK18" s="80">
        <v>3313</v>
      </c>
      <c r="AL18" s="80">
        <v>5154</v>
      </c>
      <c r="AM18" s="80">
        <v>5881</v>
      </c>
      <c r="AN18" s="80">
        <v>7146</v>
      </c>
      <c r="AO18" s="80">
        <v>7259</v>
      </c>
      <c r="AP18" s="80">
        <v>8094</v>
      </c>
      <c r="AQ18" s="80">
        <v>6631</v>
      </c>
      <c r="AR18" s="80">
        <v>6305</v>
      </c>
      <c r="AS18" s="80">
        <v>4951</v>
      </c>
      <c r="AT18" s="80">
        <v>4282</v>
      </c>
      <c r="AU18" s="80">
        <v>3823</v>
      </c>
      <c r="AV18" s="80">
        <v>3491</v>
      </c>
      <c r="AW18" s="133">
        <v>3068.1411000000003</v>
      </c>
      <c r="AX18" s="133">
        <v>3057.8602999999998</v>
      </c>
      <c r="AY18" s="80">
        <v>3079</v>
      </c>
      <c r="AZ18" s="80">
        <v>3054</v>
      </c>
      <c r="BA18" s="11">
        <v>2816</v>
      </c>
    </row>
    <row r="19" spans="1:53" x14ac:dyDescent="0.25">
      <c r="A19" s="57" t="s">
        <v>145</v>
      </c>
      <c r="B19" s="57" t="s">
        <v>11</v>
      </c>
      <c r="C19" s="56" t="s">
        <v>340</v>
      </c>
      <c r="D19" s="76" t="s">
        <v>359</v>
      </c>
      <c r="E19" s="76" t="s">
        <v>358</v>
      </c>
      <c r="F19" s="145">
        <v>19.080144766725191</v>
      </c>
      <c r="G19" s="145">
        <v>22.280931447573309</v>
      </c>
      <c r="H19" s="145">
        <v>24.345686488609768</v>
      </c>
      <c r="I19" s="145">
        <v>28.390113854798166</v>
      </c>
      <c r="J19" s="145">
        <v>34.857918095414618</v>
      </c>
      <c r="K19" s="145">
        <v>53.034148339026387</v>
      </c>
      <c r="L19" s="145">
        <v>36.490261239132657</v>
      </c>
      <c r="M19" s="145">
        <v>0.89098682100136384</v>
      </c>
      <c r="N19" s="145">
        <v>0.94568552978179854</v>
      </c>
      <c r="O19" s="145">
        <v>1</v>
      </c>
      <c r="P19" s="221">
        <v>1</v>
      </c>
      <c r="Q19" s="221">
        <v>0.7</v>
      </c>
      <c r="R19" s="221">
        <v>0.8</v>
      </c>
      <c r="S19" s="221">
        <v>0.9</v>
      </c>
      <c r="T19" s="221">
        <v>0.8</v>
      </c>
      <c r="U19" s="221">
        <v>0.6</v>
      </c>
      <c r="V19" s="221">
        <v>0.7</v>
      </c>
      <c r="W19" s="221">
        <v>0.9</v>
      </c>
      <c r="X19" s="221">
        <v>0.9</v>
      </c>
      <c r="Y19" s="221">
        <v>0.8</v>
      </c>
      <c r="Z19" s="221">
        <v>0.9</v>
      </c>
      <c r="AA19" s="221">
        <v>1</v>
      </c>
      <c r="AB19" s="221">
        <v>1</v>
      </c>
      <c r="AC19" s="221">
        <v>0.9</v>
      </c>
      <c r="AD19" s="11">
        <v>0.9</v>
      </c>
      <c r="AE19" s="11">
        <v>0.8</v>
      </c>
      <c r="AF19" s="11">
        <v>0.7</v>
      </c>
      <c r="AG19" s="145">
        <v>0.4</v>
      </c>
      <c r="AH19" s="11">
        <v>0.6</v>
      </c>
      <c r="AI19" s="11">
        <v>0.5</v>
      </c>
      <c r="AJ19" s="11">
        <v>0.5</v>
      </c>
      <c r="AK19" s="145">
        <v>0.4</v>
      </c>
      <c r="AL19" s="11">
        <v>0.6</v>
      </c>
      <c r="AM19" s="11">
        <v>0.7</v>
      </c>
      <c r="AN19" s="11">
        <v>0.8</v>
      </c>
      <c r="AO19" s="11">
        <v>0.9</v>
      </c>
      <c r="AP19" s="144">
        <v>1</v>
      </c>
      <c r="AQ19" s="144">
        <v>0.9</v>
      </c>
      <c r="AR19" s="144">
        <v>1</v>
      </c>
      <c r="AS19" s="144">
        <v>0.8</v>
      </c>
      <c r="AT19" s="144">
        <v>0.6</v>
      </c>
      <c r="AU19" s="144">
        <v>0.5</v>
      </c>
      <c r="AV19" s="144">
        <v>0.5</v>
      </c>
      <c r="AW19" s="150">
        <v>0.42676404989248767</v>
      </c>
      <c r="AX19" s="150">
        <v>0.44764648623249226</v>
      </c>
      <c r="AY19" s="11">
        <v>0.4</v>
      </c>
      <c r="AZ19" s="11">
        <v>0.5</v>
      </c>
      <c r="BA19" s="11">
        <v>0.4</v>
      </c>
    </row>
    <row r="20" spans="1:53" x14ac:dyDescent="0.25">
      <c r="A20" s="57" t="s">
        <v>145</v>
      </c>
      <c r="B20" s="57" t="s">
        <v>11</v>
      </c>
      <c r="D20" s="76" t="s">
        <v>56</v>
      </c>
      <c r="E20" s="76" t="s">
        <v>55</v>
      </c>
      <c r="F20" s="80">
        <v>11022.46</v>
      </c>
      <c r="G20" s="80">
        <v>11274.298199999999</v>
      </c>
      <c r="H20" s="80">
        <v>11463.750199999999</v>
      </c>
      <c r="I20" s="80">
        <v>10688.370999999999</v>
      </c>
      <c r="J20" s="80">
        <v>11141.116</v>
      </c>
      <c r="K20" s="80">
        <v>11404.87</v>
      </c>
      <c r="L20" s="80">
        <v>11363.156000000001</v>
      </c>
      <c r="M20" s="80">
        <v>9811.2009999999991</v>
      </c>
      <c r="N20" s="80">
        <v>10236.206161649998</v>
      </c>
      <c r="O20" s="80">
        <v>10984</v>
      </c>
      <c r="P20" s="207">
        <v>10894</v>
      </c>
      <c r="Q20" s="207">
        <v>10134</v>
      </c>
      <c r="R20" s="207">
        <v>11657</v>
      </c>
      <c r="S20" s="207">
        <v>11810</v>
      </c>
      <c r="T20" s="207">
        <v>11561</v>
      </c>
      <c r="U20" s="207">
        <v>12003</v>
      </c>
      <c r="V20" s="207">
        <v>12023</v>
      </c>
      <c r="W20" s="207">
        <v>12364</v>
      </c>
      <c r="X20" s="207">
        <v>13696</v>
      </c>
      <c r="Y20" s="207">
        <v>13332</v>
      </c>
      <c r="Z20" s="207">
        <v>14998</v>
      </c>
      <c r="AA20" s="207">
        <v>14833</v>
      </c>
      <c r="AB20" s="207">
        <v>14798</v>
      </c>
      <c r="AC20" s="207">
        <v>14933</v>
      </c>
      <c r="AD20" s="80">
        <v>15043</v>
      </c>
      <c r="AE20" s="80">
        <v>13679</v>
      </c>
      <c r="AF20" s="80">
        <v>13472</v>
      </c>
      <c r="AG20" s="80">
        <v>12641</v>
      </c>
      <c r="AH20" s="80">
        <v>12315</v>
      </c>
      <c r="AI20" s="80">
        <v>12514</v>
      </c>
      <c r="AJ20" s="80">
        <v>12704</v>
      </c>
      <c r="AK20" s="80">
        <v>12794</v>
      </c>
      <c r="AL20" s="80">
        <v>13992</v>
      </c>
      <c r="AM20" s="80">
        <v>15168</v>
      </c>
      <c r="AN20" s="80">
        <v>16605</v>
      </c>
      <c r="AO20" s="80">
        <v>15568</v>
      </c>
      <c r="AP20" s="80">
        <v>16260</v>
      </c>
      <c r="AQ20" s="80">
        <v>15438</v>
      </c>
      <c r="AR20" s="80">
        <v>13850</v>
      </c>
      <c r="AS20" s="80">
        <v>12422</v>
      </c>
      <c r="AT20" s="80">
        <v>12918</v>
      </c>
      <c r="AU20" s="80">
        <v>13223</v>
      </c>
      <c r="AV20" s="80">
        <v>11908</v>
      </c>
      <c r="AW20" s="133">
        <v>11499.198900000001</v>
      </c>
      <c r="AX20" s="133">
        <v>10968.3701</v>
      </c>
      <c r="AY20" s="80">
        <v>10816</v>
      </c>
      <c r="AZ20" s="80">
        <v>10878</v>
      </c>
      <c r="BA20" s="133">
        <v>10589</v>
      </c>
    </row>
    <row r="21" spans="1:53" x14ac:dyDescent="0.25">
      <c r="A21" s="57" t="s">
        <v>145</v>
      </c>
      <c r="B21" s="57" t="s">
        <v>11</v>
      </c>
      <c r="D21" s="76" t="s">
        <v>357</v>
      </c>
      <c r="E21" s="76" t="s">
        <v>356</v>
      </c>
      <c r="F21" s="80">
        <v>10483.232399999999</v>
      </c>
      <c r="G21" s="80">
        <v>10687.21384</v>
      </c>
      <c r="H21" s="80">
        <v>10856.106279999998</v>
      </c>
      <c r="I21" s="80">
        <v>10885.462680000001</v>
      </c>
      <c r="J21" s="80">
        <v>11117.999079999998</v>
      </c>
      <c r="K21" s="80">
        <v>11194.481080000001</v>
      </c>
      <c r="L21" s="80">
        <v>11212.252640000001</v>
      </c>
      <c r="M21" s="80">
        <v>10881.742800000002</v>
      </c>
      <c r="N21" s="80">
        <v>10791.30983233</v>
      </c>
      <c r="O21" s="80">
        <v>10760</v>
      </c>
      <c r="P21" s="207">
        <v>10658</v>
      </c>
      <c r="Q21" s="207">
        <v>10412</v>
      </c>
      <c r="R21" s="207">
        <v>10781</v>
      </c>
      <c r="S21" s="207">
        <v>11096</v>
      </c>
      <c r="T21" s="207">
        <v>11197</v>
      </c>
      <c r="U21" s="207">
        <v>11419</v>
      </c>
      <c r="V21" s="207">
        <v>11797</v>
      </c>
      <c r="W21" s="207">
        <v>11938</v>
      </c>
      <c r="X21" s="207">
        <v>12329</v>
      </c>
      <c r="Y21" s="207">
        <v>12683</v>
      </c>
      <c r="Z21" s="207">
        <v>13283</v>
      </c>
      <c r="AA21" s="207">
        <v>13845</v>
      </c>
      <c r="AB21" s="207">
        <v>14331</v>
      </c>
      <c r="AC21" s="207">
        <v>14579</v>
      </c>
      <c r="AD21" s="80">
        <v>14921</v>
      </c>
      <c r="AE21" s="80">
        <v>14657</v>
      </c>
      <c r="AF21" s="80">
        <v>14385</v>
      </c>
      <c r="AG21" s="80">
        <v>13953</v>
      </c>
      <c r="AH21" s="80">
        <v>13430</v>
      </c>
      <c r="AI21" s="80">
        <v>12924</v>
      </c>
      <c r="AJ21" s="80">
        <v>12766</v>
      </c>
      <c r="AK21" s="80">
        <v>12677</v>
      </c>
      <c r="AL21" s="80">
        <f>SUM(AH20:AL20)/5</f>
        <v>12863.8</v>
      </c>
      <c r="AM21" s="80">
        <f>SUM(AI20:AM20)/5</f>
        <v>13434.4</v>
      </c>
      <c r="AN21" s="80">
        <f>SUM(AJ20:AN20)/5</f>
        <v>14252.6</v>
      </c>
      <c r="AO21" s="80">
        <f>SUM(AK20:AO20)/5</f>
        <v>14825.4</v>
      </c>
      <c r="AP21" s="80">
        <f>SUM(AL20:AP20)/5</f>
        <v>15518.6</v>
      </c>
      <c r="AQ21" s="80">
        <f>SUM(AM20:AQ20)/5</f>
        <v>15807.8</v>
      </c>
      <c r="AR21" s="80">
        <f>SUM(AN20:AR20)/5</f>
        <v>15544.2</v>
      </c>
      <c r="AS21" s="80">
        <v>14707</v>
      </c>
      <c r="AT21" s="80">
        <v>14177</v>
      </c>
      <c r="AU21" s="80">
        <v>13570</v>
      </c>
      <c r="AV21" s="80">
        <v>12864</v>
      </c>
      <c r="AW21" s="133">
        <v>12393.975179999999</v>
      </c>
      <c r="AX21" s="133">
        <v>12103.241960000001</v>
      </c>
      <c r="AY21" s="80">
        <v>11683</v>
      </c>
      <c r="AZ21" s="80">
        <v>11214</v>
      </c>
      <c r="BA21" s="133">
        <v>10950</v>
      </c>
    </row>
    <row r="22" spans="1:53" ht="16.2" x14ac:dyDescent="0.25">
      <c r="A22" s="57" t="s">
        <v>145</v>
      </c>
      <c r="B22" s="57" t="s">
        <v>11</v>
      </c>
      <c r="C22" s="56" t="s">
        <v>340</v>
      </c>
      <c r="D22" s="76" t="s">
        <v>355</v>
      </c>
      <c r="E22" s="76" t="s">
        <v>354</v>
      </c>
      <c r="F22" s="145">
        <v>0.87179589760883303</v>
      </c>
      <c r="G22" s="145">
        <v>0.89158288985822332</v>
      </c>
      <c r="H22" s="145">
        <v>0.93430883397725928</v>
      </c>
      <c r="I22" s="145">
        <v>0.93938698800444553</v>
      </c>
      <c r="J22" s="145">
        <v>0.95674310849106525</v>
      </c>
      <c r="K22" s="145">
        <v>0.93342808168826696</v>
      </c>
      <c r="L22" s="145">
        <v>0.92044135387944659</v>
      </c>
      <c r="M22" s="145">
        <v>1.2010763569967853</v>
      </c>
      <c r="N22" s="145">
        <v>1.2216353904050208</v>
      </c>
      <c r="O22" s="145">
        <v>1.3</v>
      </c>
      <c r="P22" s="208">
        <v>1.3</v>
      </c>
      <c r="Q22" s="208">
        <v>1.3</v>
      </c>
      <c r="R22" s="208">
        <v>1.3</v>
      </c>
      <c r="S22" s="208">
        <v>1.4</v>
      </c>
      <c r="T22" s="208">
        <v>1.3</v>
      </c>
      <c r="U22" s="208">
        <v>1.3</v>
      </c>
      <c r="V22" s="208">
        <v>1.1000000000000001</v>
      </c>
      <c r="W22" s="208">
        <v>1.1000000000000001</v>
      </c>
      <c r="X22" s="208">
        <v>1.1000000000000001</v>
      </c>
      <c r="Y22" s="208">
        <v>1.1000000000000001</v>
      </c>
      <c r="Z22" s="208">
        <v>1.1000000000000001</v>
      </c>
      <c r="AA22" s="208">
        <v>1.1000000000000001</v>
      </c>
      <c r="AB22" s="208">
        <v>1.1000000000000001</v>
      </c>
      <c r="AC22" s="208">
        <v>1.1000000000000001</v>
      </c>
      <c r="AD22" s="144">
        <v>1</v>
      </c>
      <c r="AE22" s="144">
        <v>1.1000000000000001</v>
      </c>
      <c r="AF22" s="144">
        <v>1.1000000000000001</v>
      </c>
      <c r="AG22" s="145">
        <v>1.2</v>
      </c>
      <c r="AH22" s="11">
        <v>1.2</v>
      </c>
      <c r="AI22" s="144">
        <v>1.2</v>
      </c>
      <c r="AJ22" s="11">
        <v>1.3</v>
      </c>
      <c r="AK22" s="145">
        <v>1.2</v>
      </c>
      <c r="AL22" s="11">
        <v>1.3</v>
      </c>
      <c r="AM22" s="11">
        <v>1.3</v>
      </c>
      <c r="AN22" s="11">
        <v>1.2</v>
      </c>
      <c r="AO22" s="11">
        <v>1.1000000000000001</v>
      </c>
      <c r="AP22" s="144">
        <v>1</v>
      </c>
      <c r="AQ22" s="144">
        <v>1</v>
      </c>
      <c r="AR22" s="144">
        <v>1</v>
      </c>
      <c r="AS22" s="144">
        <v>0.9</v>
      </c>
      <c r="AT22" s="144">
        <v>0.8</v>
      </c>
      <c r="AU22" s="144">
        <v>0.8</v>
      </c>
      <c r="AV22" s="144">
        <v>0.7</v>
      </c>
      <c r="AW22" s="150">
        <v>0.66114254555091012</v>
      </c>
      <c r="AX22" s="150">
        <v>0.66478989898670082</v>
      </c>
      <c r="AY22" s="11">
        <v>0.7</v>
      </c>
      <c r="AZ22" s="11">
        <v>0.7</v>
      </c>
      <c r="BA22" s="11">
        <v>0.7</v>
      </c>
    </row>
    <row r="23" spans="1:53" x14ac:dyDescent="0.25">
      <c r="A23" s="57" t="s">
        <v>145</v>
      </c>
      <c r="B23" s="57" t="s">
        <v>11</v>
      </c>
      <c r="C23" s="56" t="s">
        <v>18</v>
      </c>
      <c r="D23" s="76" t="s">
        <v>353</v>
      </c>
      <c r="E23" s="76" t="s">
        <v>352</v>
      </c>
      <c r="F23" s="145">
        <v>3.0168697111529545</v>
      </c>
      <c r="G23" s="145">
        <v>2.4693271332759328</v>
      </c>
      <c r="H23" s="145">
        <v>2.42591014502695</v>
      </c>
      <c r="I23" s="145">
        <v>2.1485429460472689</v>
      </c>
      <c r="J23" s="145">
        <v>1.7910181857146046</v>
      </c>
      <c r="K23" s="145">
        <v>1.1955881386221647</v>
      </c>
      <c r="L23" s="145">
        <v>1.6235861501143325</v>
      </c>
      <c r="M23" s="145">
        <v>30.519619431040081</v>
      </c>
      <c r="N23" s="145">
        <v>28.817604152592612</v>
      </c>
      <c r="O23" s="145">
        <v>27.1</v>
      </c>
      <c r="P23" s="222">
        <v>27.3</v>
      </c>
      <c r="Q23" s="208">
        <v>33.799999999999997</v>
      </c>
      <c r="R23" s="208">
        <v>32.5</v>
      </c>
      <c r="S23" s="221">
        <v>32</v>
      </c>
      <c r="T23" s="221">
        <v>30.4</v>
      </c>
      <c r="U23" s="221">
        <v>33.799999999999997</v>
      </c>
      <c r="V23" s="221">
        <v>33.200000000000003</v>
      </c>
      <c r="W23" s="221">
        <v>29.2</v>
      </c>
      <c r="X23" s="221">
        <v>28.6</v>
      </c>
      <c r="Y23" s="221">
        <v>35</v>
      </c>
      <c r="Z23" s="221">
        <v>33.4</v>
      </c>
      <c r="AA23" s="221">
        <v>30</v>
      </c>
      <c r="AB23" s="221">
        <v>30</v>
      </c>
      <c r="AC23" s="221">
        <v>32.700000000000003</v>
      </c>
      <c r="AD23" s="11">
        <v>30.2</v>
      </c>
      <c r="AE23" s="11">
        <v>31.2</v>
      </c>
      <c r="AF23" s="144">
        <v>30</v>
      </c>
      <c r="AG23" s="145">
        <v>35.200000000000003</v>
      </c>
      <c r="AH23" s="11">
        <v>32.299999999999997</v>
      </c>
      <c r="AI23" s="11">
        <v>31.8</v>
      </c>
      <c r="AJ23" s="11">
        <v>32.200000000000003</v>
      </c>
      <c r="AK23" s="145">
        <v>35.6</v>
      </c>
      <c r="AL23" s="11">
        <v>34.4</v>
      </c>
      <c r="AM23" s="11">
        <v>33.299999999999997</v>
      </c>
      <c r="AN23" s="11">
        <v>31.8</v>
      </c>
      <c r="AO23" s="11">
        <v>31.4</v>
      </c>
      <c r="AP23" s="11">
        <v>30.2</v>
      </c>
      <c r="AQ23" s="11">
        <v>29.3</v>
      </c>
      <c r="AR23" s="11">
        <v>28</v>
      </c>
      <c r="AS23" s="11">
        <v>34.700000000000003</v>
      </c>
      <c r="AT23" s="11">
        <v>38.799999999999997</v>
      </c>
      <c r="AU23" s="11">
        <v>38.299999999999997</v>
      </c>
      <c r="AV23" s="11">
        <v>38.4</v>
      </c>
      <c r="AW23" s="150">
        <v>41.911506942224122</v>
      </c>
      <c r="AX23" s="150">
        <v>41.675345879140735</v>
      </c>
      <c r="AY23" s="11">
        <v>43.2</v>
      </c>
      <c r="AZ23" s="145">
        <v>40.799999999999997</v>
      </c>
      <c r="BA23" s="11">
        <v>44.6</v>
      </c>
    </row>
    <row r="24" spans="1:53" ht="16.2" x14ac:dyDescent="0.25">
      <c r="A24" s="57" t="s">
        <v>145</v>
      </c>
      <c r="B24" s="57" t="s">
        <v>11</v>
      </c>
      <c r="C24" s="56" t="s">
        <v>18</v>
      </c>
      <c r="D24" s="134" t="s">
        <v>351</v>
      </c>
      <c r="E24" s="76" t="s">
        <v>350</v>
      </c>
      <c r="F24" s="11">
        <v>3.66</v>
      </c>
      <c r="G24" s="11">
        <v>3.65</v>
      </c>
      <c r="H24" s="11">
        <v>3.45</v>
      </c>
      <c r="I24" s="11">
        <v>3.26</v>
      </c>
      <c r="J24" s="11">
        <v>3.84</v>
      </c>
      <c r="K24" s="11">
        <v>3.44</v>
      </c>
      <c r="L24" s="11">
        <v>3.17</v>
      </c>
      <c r="M24" s="11">
        <v>3.06</v>
      </c>
      <c r="N24" s="11">
        <v>3.07</v>
      </c>
      <c r="O24" s="11">
        <v>3.01</v>
      </c>
      <c r="P24" s="208">
        <v>2.91</v>
      </c>
      <c r="Q24" s="208">
        <v>3.75</v>
      </c>
      <c r="R24" s="208">
        <v>3.01</v>
      </c>
      <c r="S24" s="208">
        <v>2.94</v>
      </c>
      <c r="T24" s="220">
        <v>3.6</v>
      </c>
      <c r="U24" s="220">
        <v>2.86</v>
      </c>
      <c r="V24" s="220">
        <v>2.62</v>
      </c>
      <c r="W24" s="220">
        <v>1.48</v>
      </c>
      <c r="X24" s="220">
        <v>1.05</v>
      </c>
      <c r="Y24" s="220">
        <v>1.41</v>
      </c>
      <c r="Z24" s="220">
        <v>1.04</v>
      </c>
      <c r="AA24" s="220">
        <v>0.84</v>
      </c>
      <c r="AB24" s="220">
        <v>0.68</v>
      </c>
      <c r="AC24" s="220">
        <v>1.1200000000000001</v>
      </c>
      <c r="AD24" s="11">
        <v>1.38</v>
      </c>
      <c r="AE24" s="11">
        <v>1.66</v>
      </c>
      <c r="AF24" s="11">
        <v>2.15</v>
      </c>
      <c r="AG24" s="11">
        <v>2.1800000000000002</v>
      </c>
      <c r="AH24" s="11">
        <v>2.2599999999999998</v>
      </c>
      <c r="AI24" s="11">
        <v>2.2799999999999998</v>
      </c>
      <c r="AJ24" s="147">
        <v>2.2000000000000002</v>
      </c>
      <c r="AK24" s="11">
        <v>2.38</v>
      </c>
      <c r="AL24" s="147">
        <v>2.13</v>
      </c>
      <c r="AM24" s="147">
        <v>2.29</v>
      </c>
      <c r="AN24" s="147">
        <v>3.06</v>
      </c>
      <c r="AO24" s="147">
        <v>4.03</v>
      </c>
      <c r="AP24" s="147">
        <v>4.42</v>
      </c>
      <c r="AQ24" s="147">
        <v>6.41</v>
      </c>
      <c r="AR24" s="147">
        <v>6.81</v>
      </c>
      <c r="AS24" s="147">
        <v>7.07</v>
      </c>
      <c r="AT24" s="147">
        <v>8.49</v>
      </c>
      <c r="AU24" s="147">
        <v>8.41</v>
      </c>
      <c r="AV24" s="147">
        <v>8.19</v>
      </c>
      <c r="AW24" s="149">
        <v>7.58</v>
      </c>
      <c r="AX24" s="149">
        <v>7.22</v>
      </c>
      <c r="AY24" s="11">
        <v>6.96</v>
      </c>
      <c r="AZ24" s="11">
        <v>6.86</v>
      </c>
      <c r="BA24" s="11">
        <v>6.91</v>
      </c>
    </row>
    <row r="25" spans="1:53" ht="16.2" x14ac:dyDescent="0.25">
      <c r="A25" s="57" t="s">
        <v>145</v>
      </c>
      <c r="B25" s="57" t="s">
        <v>11</v>
      </c>
      <c r="C25" s="56" t="s">
        <v>347</v>
      </c>
      <c r="D25" s="76" t="s">
        <v>349</v>
      </c>
      <c r="E25" s="76" t="s">
        <v>348</v>
      </c>
      <c r="F25" s="145">
        <v>0.3</v>
      </c>
      <c r="G25" s="145">
        <v>0.3</v>
      </c>
      <c r="H25" s="145">
        <v>0.2</v>
      </c>
      <c r="I25" s="145">
        <v>0.2</v>
      </c>
      <c r="J25" s="145">
        <v>0.2</v>
      </c>
      <c r="K25" s="145">
        <v>0.3</v>
      </c>
      <c r="L25" s="145">
        <v>0.2</v>
      </c>
      <c r="M25" s="145">
        <v>0.2</v>
      </c>
      <c r="N25" s="145">
        <v>0.1</v>
      </c>
      <c r="O25" s="145">
        <v>0.2</v>
      </c>
      <c r="P25" s="208">
        <v>0.2</v>
      </c>
      <c r="Q25" s="208">
        <v>0.3</v>
      </c>
      <c r="R25" s="208">
        <v>0.2</v>
      </c>
      <c r="S25" s="208">
        <v>0.2</v>
      </c>
      <c r="T25" s="208">
        <v>0.2</v>
      </c>
      <c r="U25" s="208">
        <v>0.2</v>
      </c>
      <c r="V25" s="208">
        <v>0.2</v>
      </c>
      <c r="W25" s="208">
        <v>0.2</v>
      </c>
      <c r="X25" s="208">
        <v>0.2</v>
      </c>
      <c r="Y25" s="208">
        <v>0.2</v>
      </c>
      <c r="Z25" s="208">
        <v>0.2</v>
      </c>
      <c r="AA25" s="208">
        <v>0.2</v>
      </c>
      <c r="AB25" s="208">
        <v>0.1</v>
      </c>
      <c r="AC25" s="208">
        <v>0.1</v>
      </c>
      <c r="AD25" s="11">
        <v>0.2</v>
      </c>
      <c r="AE25" s="11">
        <v>0.1</v>
      </c>
      <c r="AF25" s="11">
        <v>0.1</v>
      </c>
      <c r="AG25" s="145">
        <v>0.1</v>
      </c>
      <c r="AH25" s="11">
        <v>0.2</v>
      </c>
      <c r="AI25" s="144">
        <v>0.18</v>
      </c>
      <c r="AJ25" s="11">
        <v>0.2</v>
      </c>
      <c r="AK25" s="145">
        <v>0.2</v>
      </c>
      <c r="AL25" s="144">
        <v>0.21</v>
      </c>
      <c r="AM25" s="11">
        <v>0.2</v>
      </c>
      <c r="AN25" s="11">
        <v>0.2</v>
      </c>
      <c r="AO25" s="11">
        <v>0.2</v>
      </c>
      <c r="AP25" s="11">
        <v>0.1</v>
      </c>
      <c r="AQ25" s="11">
        <v>0.1</v>
      </c>
      <c r="AR25" s="11">
        <v>0.2</v>
      </c>
      <c r="AS25" s="11">
        <v>0.1</v>
      </c>
      <c r="AT25" s="11">
        <v>0.2</v>
      </c>
      <c r="AU25" s="11">
        <v>0.2</v>
      </c>
      <c r="AV25" s="11">
        <v>0.2</v>
      </c>
      <c r="AW25" s="152">
        <v>0.2</v>
      </c>
      <c r="AX25" s="152">
        <v>0.2</v>
      </c>
      <c r="AY25" s="11">
        <v>0.2</v>
      </c>
      <c r="AZ25" s="11">
        <v>0.5</v>
      </c>
      <c r="BA25" s="11">
        <v>0.5</v>
      </c>
    </row>
    <row r="26" spans="1:53" ht="16.2" x14ac:dyDescent="0.25">
      <c r="A26" s="57" t="s">
        <v>145</v>
      </c>
      <c r="B26" s="57" t="s">
        <v>11</v>
      </c>
      <c r="C26" s="56" t="s">
        <v>18</v>
      </c>
      <c r="D26" s="134" t="s">
        <v>346</v>
      </c>
      <c r="E26" s="76" t="s">
        <v>345</v>
      </c>
      <c r="F26" s="11">
        <v>2.56</v>
      </c>
      <c r="G26" s="11">
        <v>2.41</v>
      </c>
      <c r="H26" s="11">
        <v>1.95</v>
      </c>
      <c r="I26" s="11">
        <v>1.76</v>
      </c>
      <c r="J26" s="11">
        <v>1.49</v>
      </c>
      <c r="K26" s="11">
        <v>1.46</v>
      </c>
      <c r="L26" s="11">
        <v>1.23</v>
      </c>
      <c r="M26" s="11">
        <v>1.26</v>
      </c>
      <c r="N26" s="11">
        <v>1.1599999999999999</v>
      </c>
      <c r="O26" s="11">
        <v>1.32</v>
      </c>
      <c r="P26" s="208">
        <v>1.32</v>
      </c>
      <c r="Q26" s="208">
        <v>1.35</v>
      </c>
      <c r="R26" s="208">
        <v>1.32</v>
      </c>
      <c r="S26" s="208">
        <v>1.33</v>
      </c>
      <c r="T26" s="208">
        <v>1.36</v>
      </c>
      <c r="U26" s="220">
        <v>1.4</v>
      </c>
      <c r="V26" s="220">
        <v>1.35</v>
      </c>
      <c r="W26" s="220">
        <v>1.32</v>
      </c>
      <c r="X26" s="220">
        <v>1.31</v>
      </c>
      <c r="Y26" s="220">
        <v>1.3</v>
      </c>
      <c r="Z26" s="220">
        <v>1.26</v>
      </c>
      <c r="AA26" s="220">
        <v>1.19</v>
      </c>
      <c r="AB26" s="220">
        <v>1.1499999999999999</v>
      </c>
      <c r="AC26" s="220">
        <v>1.23</v>
      </c>
      <c r="AD26" s="11">
        <v>1.26</v>
      </c>
      <c r="AE26" s="11">
        <v>1.24</v>
      </c>
      <c r="AF26" s="11">
        <v>1.23</v>
      </c>
      <c r="AG26" s="147">
        <v>1.5</v>
      </c>
      <c r="AH26" s="11">
        <v>1.57</v>
      </c>
      <c r="AI26" s="147">
        <v>1.6</v>
      </c>
      <c r="AJ26" s="147">
        <v>1.62</v>
      </c>
      <c r="AK26" s="147">
        <v>1.65</v>
      </c>
      <c r="AL26" s="147">
        <v>1.53</v>
      </c>
      <c r="AM26" s="147">
        <v>1.79</v>
      </c>
      <c r="AN26" s="147">
        <v>2.76</v>
      </c>
      <c r="AO26" s="147">
        <v>3.7</v>
      </c>
      <c r="AP26" s="147">
        <v>4.7</v>
      </c>
      <c r="AQ26" s="147">
        <v>5.19</v>
      </c>
      <c r="AR26" s="147">
        <v>5.49</v>
      </c>
      <c r="AS26" s="147">
        <v>5.58</v>
      </c>
      <c r="AT26" s="147">
        <v>5.38</v>
      </c>
      <c r="AU26" s="147">
        <v>5.37</v>
      </c>
      <c r="AV26" s="147">
        <v>5.13</v>
      </c>
      <c r="AW26" s="149">
        <v>4.41</v>
      </c>
      <c r="AX26" s="149">
        <v>4.54</v>
      </c>
      <c r="AY26" s="11">
        <v>4.7</v>
      </c>
      <c r="AZ26" s="11">
        <v>4.79</v>
      </c>
      <c r="BA26" s="11">
        <v>5.46</v>
      </c>
    </row>
    <row r="27" spans="1:53" ht="16.2" x14ac:dyDescent="0.25">
      <c r="A27" s="57" t="s">
        <v>145</v>
      </c>
      <c r="B27" s="57" t="s">
        <v>11</v>
      </c>
      <c r="C27" s="56" t="s">
        <v>347</v>
      </c>
      <c r="D27" s="76" t="s">
        <v>344</v>
      </c>
      <c r="E27" s="76" t="s">
        <v>343</v>
      </c>
      <c r="F27" s="145">
        <v>0.16666666666666666</v>
      </c>
      <c r="G27" s="145">
        <v>0.2</v>
      </c>
      <c r="H27" s="145">
        <v>0.1</v>
      </c>
      <c r="I27" s="145">
        <v>0.1</v>
      </c>
      <c r="J27" s="145">
        <v>0.1</v>
      </c>
      <c r="K27" s="145">
        <v>0.1</v>
      </c>
      <c r="L27" s="145">
        <v>0.1</v>
      </c>
      <c r="M27" s="145">
        <v>0.1</v>
      </c>
      <c r="N27" s="145">
        <v>0.1</v>
      </c>
      <c r="O27" s="145">
        <v>0.1</v>
      </c>
      <c r="P27" s="208">
        <v>0.1</v>
      </c>
      <c r="Q27" s="208">
        <v>0.1</v>
      </c>
      <c r="R27" s="208">
        <v>0.1</v>
      </c>
      <c r="S27" s="208">
        <v>0.1</v>
      </c>
      <c r="T27" s="208">
        <v>0.1</v>
      </c>
      <c r="U27" s="208">
        <v>0.1</v>
      </c>
      <c r="V27" s="208">
        <v>0.1</v>
      </c>
      <c r="W27" s="208">
        <v>0.1</v>
      </c>
      <c r="X27" s="208">
        <v>0.1</v>
      </c>
      <c r="Y27" s="208">
        <v>0.2</v>
      </c>
      <c r="Z27" s="208">
        <v>0.2</v>
      </c>
      <c r="AA27" s="208">
        <v>0.2</v>
      </c>
      <c r="AB27" s="208">
        <v>0.3</v>
      </c>
      <c r="AC27" s="208">
        <v>0.3</v>
      </c>
      <c r="AD27" s="11">
        <v>0.3</v>
      </c>
      <c r="AE27" s="11">
        <v>0.4</v>
      </c>
      <c r="AF27" s="11">
        <v>0.3</v>
      </c>
      <c r="AG27" s="145">
        <v>0.9</v>
      </c>
      <c r="AH27" s="11">
        <v>0.2</v>
      </c>
      <c r="AI27" s="144">
        <v>0.22</v>
      </c>
      <c r="AJ27" s="11">
        <v>0.2</v>
      </c>
      <c r="AK27" s="145">
        <v>0.2</v>
      </c>
      <c r="AL27" s="144">
        <v>0.21</v>
      </c>
      <c r="AM27" s="11">
        <v>0.2</v>
      </c>
      <c r="AN27" s="11">
        <v>0.3</v>
      </c>
      <c r="AO27" s="11">
        <v>0.3</v>
      </c>
      <c r="AP27" s="11">
        <v>0.3</v>
      </c>
      <c r="AQ27" s="11">
        <v>0.3</v>
      </c>
      <c r="AR27" s="11">
        <v>0.3</v>
      </c>
      <c r="AS27" s="11">
        <v>0.4</v>
      </c>
      <c r="AT27" s="11">
        <v>0.4</v>
      </c>
      <c r="AU27" s="11">
        <v>0.5</v>
      </c>
      <c r="AV27" s="11">
        <v>0.4</v>
      </c>
      <c r="AW27" s="152">
        <v>0.5</v>
      </c>
      <c r="AX27" s="152">
        <v>0.4</v>
      </c>
      <c r="AY27" s="11">
        <v>0.5</v>
      </c>
      <c r="AZ27" s="11">
        <v>0.3</v>
      </c>
      <c r="BA27" s="11">
        <v>0.3</v>
      </c>
    </row>
    <row r="28" spans="1:53" x14ac:dyDescent="0.25">
      <c r="A28" s="57" t="s">
        <v>145</v>
      </c>
      <c r="B28" s="57" t="s">
        <v>11</v>
      </c>
      <c r="D28" s="76" t="s">
        <v>342</v>
      </c>
      <c r="E28" s="76" t="s">
        <v>341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G28" s="145"/>
      <c r="AH28" s="80">
        <v>6214</v>
      </c>
      <c r="AI28" s="80">
        <v>6095</v>
      </c>
      <c r="AJ28" s="80">
        <v>6286</v>
      </c>
      <c r="AK28" s="80">
        <v>6672</v>
      </c>
      <c r="AL28" s="80">
        <v>6990</v>
      </c>
      <c r="AM28" s="80">
        <v>8038</v>
      </c>
      <c r="AN28" s="80">
        <v>8282</v>
      </c>
      <c r="AO28" s="80">
        <v>8633</v>
      </c>
      <c r="AP28" s="80">
        <v>8165</v>
      </c>
      <c r="AQ28" s="80">
        <v>6768</v>
      </c>
      <c r="AR28" s="80">
        <v>5945</v>
      </c>
      <c r="AS28" s="80">
        <v>5637</v>
      </c>
      <c r="AT28" s="80">
        <v>5611</v>
      </c>
      <c r="AU28" s="80">
        <v>5064</v>
      </c>
      <c r="AV28" s="80">
        <v>4756</v>
      </c>
      <c r="AW28" s="151">
        <v>4651.4780000000001</v>
      </c>
      <c r="AX28" s="151">
        <v>4016.2371000000003</v>
      </c>
      <c r="AY28" s="80">
        <v>4345</v>
      </c>
      <c r="AZ28" s="80">
        <v>4688</v>
      </c>
      <c r="BA28" s="11">
        <v>4856</v>
      </c>
    </row>
    <row r="29" spans="1:53" x14ac:dyDescent="0.25">
      <c r="A29" s="57" t="s">
        <v>145</v>
      </c>
      <c r="B29" s="57" t="s">
        <v>11</v>
      </c>
      <c r="C29" s="56" t="s">
        <v>340</v>
      </c>
      <c r="D29" s="76" t="s">
        <v>339</v>
      </c>
      <c r="E29" s="76" t="s">
        <v>338</v>
      </c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G29" s="145"/>
      <c r="AH29" s="11">
        <v>1.6</v>
      </c>
      <c r="AI29" s="144">
        <v>1.6</v>
      </c>
      <c r="AJ29" s="11">
        <v>1.7</v>
      </c>
      <c r="AK29" s="145">
        <v>2.2000000000000002</v>
      </c>
      <c r="AL29" s="144">
        <v>1.4</v>
      </c>
      <c r="AM29" s="11">
        <v>1.4</v>
      </c>
      <c r="AN29" s="11">
        <v>1.2</v>
      </c>
      <c r="AO29" s="11">
        <v>1.2</v>
      </c>
      <c r="AP29" s="144">
        <v>1</v>
      </c>
      <c r="AQ29" s="11">
        <v>1.1000000000000001</v>
      </c>
      <c r="AR29" s="144">
        <v>1</v>
      </c>
      <c r="AS29" s="11">
        <v>1.2</v>
      </c>
      <c r="AT29" s="11">
        <v>1.4</v>
      </c>
      <c r="AU29" s="11">
        <v>1.4</v>
      </c>
      <c r="AV29" s="11">
        <v>1.4</v>
      </c>
      <c r="AW29" s="152">
        <v>1.599289054804524</v>
      </c>
      <c r="AX29" s="152">
        <v>1.3798486310208491</v>
      </c>
      <c r="AY29" s="11">
        <v>1.5</v>
      </c>
      <c r="AZ29" s="11">
        <v>1.6</v>
      </c>
      <c r="BA29" s="11">
        <v>1.8</v>
      </c>
    </row>
    <row r="30" spans="1:53" x14ac:dyDescent="0.25">
      <c r="A30" s="57" t="s">
        <v>108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G30" s="145"/>
      <c r="AI30" s="144"/>
      <c r="AK30" s="145"/>
      <c r="AL30" s="144"/>
      <c r="AW30" s="150"/>
      <c r="AX30" s="150"/>
    </row>
    <row r="31" spans="1:53" x14ac:dyDescent="0.25">
      <c r="A31" s="57" t="s">
        <v>89</v>
      </c>
      <c r="D31" s="55" t="s">
        <v>337</v>
      </c>
      <c r="E31" s="55" t="s">
        <v>336</v>
      </c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W31" s="150"/>
      <c r="AX31" s="150"/>
    </row>
    <row r="32" spans="1:53" x14ac:dyDescent="0.25">
      <c r="A32" s="57" t="s">
        <v>145</v>
      </c>
      <c r="B32" s="57" t="s">
        <v>11</v>
      </c>
      <c r="C32" s="56" t="s">
        <v>331</v>
      </c>
      <c r="D32" s="76" t="s">
        <v>150</v>
      </c>
      <c r="E32" s="76" t="s">
        <v>335</v>
      </c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208"/>
      <c r="Q32" s="220"/>
      <c r="R32" s="220">
        <v>3.24</v>
      </c>
      <c r="S32" s="220">
        <v>2.5099999999999998</v>
      </c>
      <c r="T32" s="220">
        <v>1.21</v>
      </c>
      <c r="U32" s="220">
        <v>6.03</v>
      </c>
      <c r="V32" s="220">
        <v>0.02</v>
      </c>
      <c r="W32" s="220">
        <v>1.96</v>
      </c>
      <c r="X32" s="220">
        <v>2.68</v>
      </c>
      <c r="Y32" s="220">
        <v>7.07</v>
      </c>
      <c r="Z32" s="220">
        <v>0.93</v>
      </c>
      <c r="AA32" s="220">
        <v>1.1100000000000001</v>
      </c>
      <c r="AB32" s="220">
        <v>0.25</v>
      </c>
      <c r="AC32" s="220">
        <v>3.42</v>
      </c>
      <c r="AD32" s="11">
        <v>0.01</v>
      </c>
      <c r="AE32" s="11">
        <v>0.17</v>
      </c>
      <c r="AF32" s="11">
        <v>0.68</v>
      </c>
      <c r="AG32" s="11">
        <v>5.97</v>
      </c>
      <c r="AH32" s="11">
        <v>-0.06</v>
      </c>
      <c r="AI32" s="11">
        <v>0.46</v>
      </c>
      <c r="AJ32" s="11">
        <v>1.83</v>
      </c>
      <c r="AK32" s="11">
        <v>4.5599999999999996</v>
      </c>
      <c r="AL32" s="11">
        <v>0.44</v>
      </c>
      <c r="AM32" s="11">
        <v>1.94</v>
      </c>
      <c r="AN32" s="11">
        <v>0.26</v>
      </c>
      <c r="AO32" s="11">
        <v>1.46</v>
      </c>
      <c r="AP32" s="11">
        <v>-0.85</v>
      </c>
      <c r="AQ32" s="11">
        <v>0.34</v>
      </c>
      <c r="AR32" s="11">
        <v>-12.85</v>
      </c>
      <c r="AS32" s="11">
        <v>2.7</v>
      </c>
      <c r="AT32" s="11">
        <v>-0.87</v>
      </c>
      <c r="AU32" s="11">
        <v>-0.46</v>
      </c>
      <c r="AV32" s="11">
        <v>-1.23</v>
      </c>
      <c r="AW32" s="148">
        <v>0.49384677712680053</v>
      </c>
      <c r="AX32" s="148">
        <v>-0.69824275200393215</v>
      </c>
      <c r="AY32" s="11">
        <v>7.0000000000000007E-2</v>
      </c>
      <c r="AZ32" s="11">
        <v>-0.36</v>
      </c>
      <c r="BA32" s="11">
        <v>0.71</v>
      </c>
    </row>
    <row r="33" spans="1:53" x14ac:dyDescent="0.25">
      <c r="A33" s="57" t="s">
        <v>145</v>
      </c>
      <c r="B33" s="57" t="s">
        <v>11</v>
      </c>
      <c r="C33" s="56" t="s">
        <v>331</v>
      </c>
      <c r="D33" s="76" t="s">
        <v>334</v>
      </c>
      <c r="E33" s="76" t="s">
        <v>270</v>
      </c>
      <c r="F33" s="78">
        <v>-9.9314044025045529</v>
      </c>
      <c r="G33" s="78">
        <v>1.6681018934868226</v>
      </c>
      <c r="H33" s="78">
        <v>-2.5260656021955565</v>
      </c>
      <c r="I33" s="78">
        <v>9.9296579934627136</v>
      </c>
      <c r="J33" s="78">
        <v>-4.1038652337601125</v>
      </c>
      <c r="K33" s="78">
        <v>-3.4619371447195744</v>
      </c>
      <c r="L33" s="78">
        <v>1.5721096299708039</v>
      </c>
      <c r="M33" s="78">
        <v>19.366893350059172</v>
      </c>
      <c r="N33" s="78">
        <v>-4.8590463432831053</v>
      </c>
      <c r="O33" s="78">
        <v>-2.2999999999999998</v>
      </c>
      <c r="P33" s="208">
        <v>-0.04</v>
      </c>
      <c r="Q33" s="208">
        <v>13.75</v>
      </c>
      <c r="R33" s="220">
        <v>-9.7200000000000006</v>
      </c>
      <c r="S33" s="220">
        <v>-2.8</v>
      </c>
      <c r="T33" s="220">
        <v>3.2</v>
      </c>
      <c r="U33" s="220">
        <v>10.119999999999999</v>
      </c>
      <c r="V33" s="220">
        <v>-6.93</v>
      </c>
      <c r="W33" s="220">
        <v>-2.99</v>
      </c>
      <c r="X33" s="220">
        <v>-5.16</v>
      </c>
      <c r="Y33" s="220">
        <v>9.25</v>
      </c>
      <c r="Z33" s="220">
        <v>-10.06</v>
      </c>
      <c r="AA33" s="220">
        <v>1</v>
      </c>
      <c r="AB33" s="220">
        <v>-0.74</v>
      </c>
      <c r="AC33" s="220">
        <v>13.32</v>
      </c>
      <c r="AD33" s="11">
        <v>-1.63</v>
      </c>
      <c r="AE33" s="11">
        <v>10.81</v>
      </c>
      <c r="AF33" s="11">
        <v>8.0399999999999991</v>
      </c>
      <c r="AG33" s="11">
        <v>18.079999999999998</v>
      </c>
      <c r="AH33" s="11">
        <v>7.43</v>
      </c>
      <c r="AI33" s="11">
        <v>4.51</v>
      </c>
      <c r="AJ33" s="11">
        <v>1.53</v>
      </c>
      <c r="AK33" s="78">
        <v>8.1</v>
      </c>
      <c r="AL33" s="11">
        <v>-16.59</v>
      </c>
      <c r="AM33" s="11">
        <v>-5.13</v>
      </c>
      <c r="AN33" s="11">
        <v>-10.78</v>
      </c>
      <c r="AO33" s="11">
        <v>-0.68</v>
      </c>
      <c r="AP33" s="11">
        <v>-8.41</v>
      </c>
      <c r="AQ33" s="11">
        <v>-1.19</v>
      </c>
      <c r="AR33" s="11">
        <v>-2.02</v>
      </c>
      <c r="AS33" s="11">
        <v>4.4400000000000004</v>
      </c>
      <c r="AT33" s="11">
        <v>-3.13</v>
      </c>
      <c r="AU33" s="11">
        <v>0.96</v>
      </c>
      <c r="AV33" s="11">
        <v>1.08</v>
      </c>
      <c r="AW33" s="149">
        <v>1.23</v>
      </c>
      <c r="AX33" s="149">
        <v>0.10262106610655965</v>
      </c>
      <c r="AY33" s="11">
        <v>-0.47</v>
      </c>
      <c r="AZ33" s="11">
        <v>0.23</v>
      </c>
      <c r="BA33" s="11">
        <v>1.35</v>
      </c>
    </row>
    <row r="34" spans="1:53" x14ac:dyDescent="0.25">
      <c r="A34" s="57" t="s">
        <v>145</v>
      </c>
      <c r="B34" s="57" t="s">
        <v>11</v>
      </c>
      <c r="C34" s="56" t="s">
        <v>331</v>
      </c>
      <c r="D34" s="76" t="s">
        <v>333</v>
      </c>
      <c r="E34" s="76" t="s">
        <v>332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/>
      <c r="O34" s="78"/>
      <c r="P34" s="220"/>
      <c r="Q34" s="220">
        <v>3.8</v>
      </c>
      <c r="R34" s="220"/>
      <c r="S34" s="220"/>
      <c r="T34" s="220"/>
      <c r="U34" s="220">
        <v>5.2</v>
      </c>
      <c r="V34" s="220"/>
      <c r="W34" s="220"/>
      <c r="X34" s="220"/>
      <c r="Y34" s="220">
        <v>5.2</v>
      </c>
      <c r="Z34" s="220"/>
      <c r="AA34" s="220"/>
      <c r="AB34" s="220"/>
      <c r="AC34" s="220"/>
      <c r="AG34" s="11">
        <v>5.25</v>
      </c>
      <c r="AK34" s="11">
        <v>3.5</v>
      </c>
      <c r="AU34" s="11" t="s">
        <v>608</v>
      </c>
      <c r="AV34" s="11" t="s">
        <v>608</v>
      </c>
      <c r="AW34" s="152" t="s">
        <v>608</v>
      </c>
      <c r="AX34" s="152" t="s">
        <v>608</v>
      </c>
      <c r="AY34" s="11" t="s">
        <v>608</v>
      </c>
      <c r="AZ34" s="11" t="s">
        <v>608</v>
      </c>
    </row>
    <row r="35" spans="1:53" x14ac:dyDescent="0.25">
      <c r="A35" s="57" t="s">
        <v>145</v>
      </c>
      <c r="B35" s="57" t="s">
        <v>11</v>
      </c>
      <c r="C35" s="56" t="s">
        <v>331</v>
      </c>
      <c r="D35" s="76" t="s">
        <v>330</v>
      </c>
      <c r="E35" s="76" t="s">
        <v>329</v>
      </c>
      <c r="F35" s="78">
        <v>4.5618319746771503</v>
      </c>
      <c r="G35" s="78">
        <v>4.0060027395743818</v>
      </c>
      <c r="H35" s="78">
        <v>3.6846698132652143</v>
      </c>
      <c r="I35" s="78">
        <v>2.7096119583065459</v>
      </c>
      <c r="J35" s="78">
        <v>2.2966303515456361</v>
      </c>
      <c r="K35" s="78">
        <v>1.5596045373271574</v>
      </c>
      <c r="L35" s="78">
        <v>2.332688546410429</v>
      </c>
      <c r="M35" s="78">
        <v>43.083151986434885</v>
      </c>
      <c r="N35" s="78">
        <v>43.858258896216022</v>
      </c>
      <c r="O35" s="78">
        <v>44.68</v>
      </c>
      <c r="P35" s="208">
        <v>45.92</v>
      </c>
      <c r="Q35" s="208">
        <v>52.25</v>
      </c>
      <c r="R35" s="208">
        <v>55.73</v>
      </c>
      <c r="S35" s="208">
        <v>55.76</v>
      </c>
      <c r="T35" s="208">
        <v>55.12</v>
      </c>
      <c r="U35" s="208">
        <v>61.48</v>
      </c>
      <c r="V35" s="220">
        <v>62.7</v>
      </c>
      <c r="W35" s="220">
        <v>59.63</v>
      </c>
      <c r="X35" s="220">
        <v>61.93</v>
      </c>
      <c r="Y35" s="220">
        <v>68.36</v>
      </c>
      <c r="Z35" s="220">
        <v>70.349999999999994</v>
      </c>
      <c r="AA35" s="220">
        <v>66.52</v>
      </c>
      <c r="AB35" s="220">
        <v>67.180000000000007</v>
      </c>
      <c r="AC35" s="220">
        <v>70.02</v>
      </c>
      <c r="AD35" s="11">
        <v>69.58</v>
      </c>
      <c r="AE35" s="11">
        <v>69.260000000000005</v>
      </c>
      <c r="AF35" s="11">
        <v>69.09</v>
      </c>
      <c r="AG35" s="11">
        <v>73.87</v>
      </c>
      <c r="AH35" s="11">
        <v>69.56</v>
      </c>
      <c r="AI35" s="11">
        <v>69.959999999999994</v>
      </c>
      <c r="AJ35" s="11">
        <v>72.150000000000006</v>
      </c>
      <c r="AK35" s="78">
        <v>77.599999999999994</v>
      </c>
      <c r="AL35" s="11">
        <v>78.25</v>
      </c>
      <c r="AM35" s="11">
        <v>81.83</v>
      </c>
      <c r="AN35" s="11">
        <v>83.01</v>
      </c>
      <c r="AO35" s="11">
        <v>74.45</v>
      </c>
      <c r="AP35" s="11">
        <v>73.69</v>
      </c>
      <c r="AQ35" s="11">
        <v>67.83</v>
      </c>
      <c r="AR35" s="11">
        <v>59.52</v>
      </c>
      <c r="AS35" s="11">
        <v>61.58</v>
      </c>
      <c r="AT35" s="11">
        <v>23.56</v>
      </c>
      <c r="AU35" s="11">
        <v>22.98</v>
      </c>
      <c r="AV35" s="11">
        <v>21.72</v>
      </c>
      <c r="AW35" s="148">
        <v>22.356822707626293</v>
      </c>
      <c r="AX35" s="148">
        <v>21.242471434827628</v>
      </c>
      <c r="AY35" s="11">
        <v>21.48</v>
      </c>
      <c r="AZ35" s="11">
        <v>21.08</v>
      </c>
      <c r="BA35" s="11">
        <v>21.61</v>
      </c>
    </row>
    <row r="36" spans="1:53" ht="46.2" x14ac:dyDescent="0.25">
      <c r="A36" s="57" t="s">
        <v>145</v>
      </c>
      <c r="B36" s="57" t="s">
        <v>11</v>
      </c>
      <c r="C36" s="146" t="s">
        <v>328</v>
      </c>
      <c r="D36" s="76" t="s">
        <v>607</v>
      </c>
      <c r="E36" s="76" t="s">
        <v>606</v>
      </c>
      <c r="F36" s="145">
        <v>108.435822</v>
      </c>
      <c r="G36" s="145">
        <v>108.435822</v>
      </c>
      <c r="H36" s="145">
        <v>108.435822</v>
      </c>
      <c r="I36" s="145">
        <v>108.435822</v>
      </c>
      <c r="J36" s="145">
        <v>108.435822</v>
      </c>
      <c r="K36" s="145">
        <v>108.435822</v>
      </c>
      <c r="L36" s="145">
        <v>108.435822</v>
      </c>
      <c r="M36" s="145">
        <v>108.435822</v>
      </c>
      <c r="N36" s="145">
        <v>108.435822</v>
      </c>
      <c r="O36" s="145">
        <v>108.435822</v>
      </c>
      <c r="P36" s="208">
        <v>108.4</v>
      </c>
      <c r="Q36" s="208">
        <v>108.3</v>
      </c>
      <c r="R36" s="208">
        <v>108.3</v>
      </c>
      <c r="S36" s="208">
        <v>107.9</v>
      </c>
      <c r="T36" s="208">
        <v>107.9</v>
      </c>
      <c r="U36" s="208">
        <v>107.9</v>
      </c>
      <c r="V36" s="208">
        <v>107.9</v>
      </c>
      <c r="W36" s="208">
        <v>107.8</v>
      </c>
      <c r="X36" s="208">
        <v>107.6</v>
      </c>
      <c r="Y36" s="208">
        <v>107.6</v>
      </c>
      <c r="Z36" s="208">
        <v>107.6</v>
      </c>
      <c r="AA36" s="208">
        <v>107.6</v>
      </c>
      <c r="AB36" s="208">
        <v>107.6</v>
      </c>
      <c r="AC36" s="208">
        <v>107.6</v>
      </c>
      <c r="AD36" s="11">
        <v>107.6</v>
      </c>
      <c r="AE36" s="11">
        <v>107.2</v>
      </c>
      <c r="AF36" s="11">
        <v>107.2</v>
      </c>
      <c r="AG36" s="11">
        <v>107.2</v>
      </c>
      <c r="AH36" s="11">
        <v>107.2</v>
      </c>
      <c r="AI36" s="11">
        <v>107.2</v>
      </c>
      <c r="AJ36" s="11">
        <v>107.2</v>
      </c>
      <c r="AK36" s="145">
        <v>107.2</v>
      </c>
      <c r="AL36" s="11">
        <v>107.2</v>
      </c>
      <c r="AM36" s="11">
        <v>107.2</v>
      </c>
      <c r="AN36" s="11">
        <v>107.2</v>
      </c>
      <c r="AO36" s="11">
        <v>107.2</v>
      </c>
      <c r="AP36" s="11">
        <v>107.2</v>
      </c>
      <c r="AQ36" s="11">
        <v>107.2</v>
      </c>
      <c r="AR36" s="11">
        <v>107.2</v>
      </c>
      <c r="AS36" s="11">
        <v>107.2</v>
      </c>
      <c r="AT36" s="11">
        <v>154.80000000000001</v>
      </c>
      <c r="AU36" s="11">
        <v>321.60000000000002</v>
      </c>
      <c r="AV36" s="11">
        <v>321.60000000000002</v>
      </c>
      <c r="AW36" s="144">
        <v>321.57140099999998</v>
      </c>
      <c r="AX36" s="144">
        <v>321.57140099999998</v>
      </c>
      <c r="AY36" s="11">
        <v>321.60000000000002</v>
      </c>
      <c r="AZ36" s="11">
        <v>321.60000000000002</v>
      </c>
      <c r="BA36" s="11">
        <v>321.60000000000002</v>
      </c>
    </row>
    <row r="37" spans="1:53" ht="46.2" x14ac:dyDescent="0.25">
      <c r="A37" s="57" t="s">
        <v>145</v>
      </c>
      <c r="B37" s="57" t="s">
        <v>11</v>
      </c>
      <c r="C37" s="146" t="s">
        <v>328</v>
      </c>
      <c r="D37" s="76" t="s">
        <v>605</v>
      </c>
      <c r="E37" s="76" t="s">
        <v>604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208"/>
      <c r="Q37" s="208"/>
      <c r="R37" s="208"/>
      <c r="AH37" s="11">
        <v>107.2</v>
      </c>
      <c r="AI37" s="11">
        <v>107.2</v>
      </c>
      <c r="AJ37" s="11">
        <v>107.2</v>
      </c>
      <c r="AK37" s="145">
        <v>107.2</v>
      </c>
      <c r="AL37" s="11">
        <v>107.2</v>
      </c>
      <c r="AM37" s="11">
        <v>107.2</v>
      </c>
      <c r="AN37" s="11">
        <v>107.2</v>
      </c>
      <c r="AO37" s="11">
        <v>107.2</v>
      </c>
      <c r="AP37" s="11">
        <v>107.2</v>
      </c>
      <c r="AQ37" s="11">
        <v>107.2</v>
      </c>
      <c r="AR37" s="11">
        <v>107.2</v>
      </c>
      <c r="AS37" s="11">
        <v>107.2</v>
      </c>
      <c r="AT37" s="11">
        <v>321.60000000000002</v>
      </c>
      <c r="AU37" s="11">
        <v>321.60000000000002</v>
      </c>
      <c r="AV37" s="11">
        <v>321.60000000000002</v>
      </c>
      <c r="AW37" s="144">
        <v>321.57140099999998</v>
      </c>
      <c r="AX37" s="144">
        <v>321.57140099999998</v>
      </c>
      <c r="AY37" s="11">
        <v>321.60000000000002</v>
      </c>
      <c r="AZ37" s="11">
        <v>321.60000000000002</v>
      </c>
      <c r="BA37" s="11">
        <v>321.60000000000002</v>
      </c>
    </row>
    <row r="38" spans="1:53" ht="14.4" x14ac:dyDescent="0.3">
      <c r="A38" s="57" t="s">
        <v>108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208"/>
      <c r="Q38" s="208"/>
      <c r="R38" s="208"/>
      <c r="AK38" s="8"/>
    </row>
    <row r="39" spans="1:53" s="8" customFormat="1" ht="28.8" x14ac:dyDescent="0.3">
      <c r="A39" s="138" t="s">
        <v>142</v>
      </c>
      <c r="B39" s="138"/>
      <c r="C39" s="143"/>
      <c r="D39" s="81" t="s">
        <v>6</v>
      </c>
      <c r="E39" s="81" t="s">
        <v>5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19"/>
      <c r="Q39" s="219"/>
      <c r="R39" s="219"/>
      <c r="AX39" s="11"/>
    </row>
    <row r="40" spans="1:53" s="8" customFormat="1" ht="43.2" x14ac:dyDescent="0.3">
      <c r="A40" s="138" t="s">
        <v>142</v>
      </c>
      <c r="B40" s="138"/>
      <c r="C40" s="143"/>
      <c r="D40" s="81" t="s">
        <v>603</v>
      </c>
      <c r="E40" s="81" t="s">
        <v>602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AX40" s="11"/>
    </row>
    <row r="41" spans="1:53" s="8" customFormat="1" ht="28.8" x14ac:dyDescent="0.3">
      <c r="A41" s="138" t="s">
        <v>142</v>
      </c>
      <c r="B41" s="138"/>
      <c r="C41" s="143"/>
      <c r="D41" s="81" t="s">
        <v>323</v>
      </c>
      <c r="E41" s="81" t="s">
        <v>322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AK41" s="11"/>
      <c r="AX41" s="11"/>
    </row>
    <row r="42" spans="1:53" ht="28.8" x14ac:dyDescent="0.3">
      <c r="A42" s="138" t="s">
        <v>142</v>
      </c>
      <c r="B42" s="138"/>
      <c r="C42" s="143"/>
      <c r="D42" s="81" t="s">
        <v>321</v>
      </c>
      <c r="E42" s="81" t="s">
        <v>601</v>
      </c>
    </row>
    <row r="43" spans="1:53" ht="14.4" x14ac:dyDescent="0.3">
      <c r="D43" s="81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488CA-0E7C-4B12-B0A5-FF8503C2D8E0}">
  <sheetPr>
    <tabColor rgb="FFFFC000"/>
    <pageSetUpPr fitToPage="1"/>
  </sheetPr>
  <dimension ref="A1:J67"/>
  <sheetViews>
    <sheetView topLeftCell="A27" workbookViewId="0">
      <selection activeCell="T25" sqref="T25"/>
    </sheetView>
  </sheetViews>
  <sheetFormatPr defaultColWidth="9.109375" defaultRowHeight="13.8" outlineLevelCol="1" x14ac:dyDescent="0.25"/>
  <cols>
    <col min="1" max="1" width="11.88671875" style="5" customWidth="1" outlineLevel="1"/>
    <col min="2" max="3" width="11.88671875" style="4" customWidth="1" outlineLevel="1"/>
    <col min="4" max="4" width="35.6640625" style="1" customWidth="1" outlineLevel="1"/>
    <col min="5" max="5" width="37.44140625" style="1" customWidth="1"/>
    <col min="6" max="8" width="10.88671875" style="1" customWidth="1"/>
    <col min="9" max="9" width="11.88671875" style="1" customWidth="1"/>
    <col min="10" max="10" width="10.88671875" style="228" customWidth="1"/>
    <col min="11" max="16384" width="9.109375" style="1"/>
  </cols>
  <sheetData>
    <row r="1" spans="1:10" s="11" customFormat="1" x14ac:dyDescent="0.25">
      <c r="A1" s="240">
        <f>'Incomestatement_IFRS-Q'!A1</f>
        <v>46057</v>
      </c>
      <c r="B1" s="12" t="s">
        <v>139</v>
      </c>
      <c r="C1" s="69"/>
      <c r="D1" s="74" t="s">
        <v>138</v>
      </c>
      <c r="E1" s="74" t="s">
        <v>138</v>
      </c>
      <c r="J1" s="141"/>
    </row>
    <row r="2" spans="1:10" s="11" customFormat="1" x14ac:dyDescent="0.25">
      <c r="A2" s="70"/>
      <c r="B2" s="12" t="s">
        <v>137</v>
      </c>
      <c r="C2" s="69"/>
      <c r="D2" s="72">
        <f>A1</f>
        <v>46057</v>
      </c>
      <c r="E2" s="71">
        <f>A1</f>
        <v>46057</v>
      </c>
      <c r="F2" s="11" t="s">
        <v>658</v>
      </c>
      <c r="J2" s="141"/>
    </row>
    <row r="3" spans="1:10" s="11" customFormat="1" x14ac:dyDescent="0.25">
      <c r="A3" s="70"/>
      <c r="B3" s="12" t="s">
        <v>136</v>
      </c>
      <c r="C3" s="69" t="s">
        <v>135</v>
      </c>
      <c r="D3" s="68" t="s">
        <v>134</v>
      </c>
      <c r="E3" s="68" t="s">
        <v>133</v>
      </c>
      <c r="F3" s="11" t="s">
        <v>657</v>
      </c>
      <c r="J3" s="141"/>
    </row>
    <row r="4" spans="1:10" s="11" customFormat="1" x14ac:dyDescent="0.25">
      <c r="A4" s="57" t="s">
        <v>132</v>
      </c>
      <c r="B4" s="57" t="s">
        <v>131</v>
      </c>
      <c r="C4" s="67"/>
      <c r="D4" s="169" t="s">
        <v>656</v>
      </c>
      <c r="E4" s="169" t="s">
        <v>655</v>
      </c>
    </row>
    <row r="5" spans="1:10" s="11" customFormat="1" x14ac:dyDescent="0.25">
      <c r="A5" s="57"/>
      <c r="B5" s="57" t="s">
        <v>128</v>
      </c>
      <c r="C5" s="56" t="s">
        <v>10</v>
      </c>
      <c r="D5" s="64"/>
      <c r="E5" s="64"/>
    </row>
    <row r="6" spans="1:10" s="11" customFormat="1" x14ac:dyDescent="0.25">
      <c r="A6" s="63" t="s">
        <v>33</v>
      </c>
      <c r="B6" s="63" t="s">
        <v>127</v>
      </c>
      <c r="C6" s="62"/>
      <c r="D6" s="239" t="s">
        <v>654</v>
      </c>
      <c r="E6" s="61" t="s">
        <v>653</v>
      </c>
      <c r="F6" s="238" t="s">
        <v>546</v>
      </c>
      <c r="G6" s="238" t="s">
        <v>546</v>
      </c>
      <c r="H6" s="238" t="s">
        <v>546</v>
      </c>
      <c r="I6" s="238" t="s">
        <v>546</v>
      </c>
      <c r="J6" s="238" t="s">
        <v>546</v>
      </c>
    </row>
    <row r="7" spans="1:10" s="11" customFormat="1" x14ac:dyDescent="0.25">
      <c r="A7" s="63" t="s">
        <v>33</v>
      </c>
      <c r="B7" s="63"/>
      <c r="C7" s="62"/>
      <c r="D7" s="61"/>
      <c r="E7" s="61"/>
      <c r="F7" s="237" t="s">
        <v>652</v>
      </c>
      <c r="G7" s="237" t="s">
        <v>651</v>
      </c>
      <c r="H7" s="237" t="s">
        <v>650</v>
      </c>
      <c r="I7" s="237" t="s">
        <v>649</v>
      </c>
      <c r="J7" s="237" t="s">
        <v>151</v>
      </c>
    </row>
    <row r="8" spans="1:10" s="11" customFormat="1" x14ac:dyDescent="0.25">
      <c r="A8" s="57" t="s">
        <v>108</v>
      </c>
      <c r="B8" s="57"/>
      <c r="C8" s="56"/>
      <c r="D8" s="55"/>
      <c r="E8" s="55"/>
      <c r="F8" s="236"/>
      <c r="G8" s="236"/>
      <c r="H8" s="236"/>
      <c r="I8" s="236"/>
      <c r="J8" s="236"/>
    </row>
    <row r="9" spans="1:10" x14ac:dyDescent="0.25">
      <c r="A9" s="32" t="s">
        <v>89</v>
      </c>
      <c r="D9" s="31" t="s">
        <v>648</v>
      </c>
      <c r="E9" s="88" t="s">
        <v>647</v>
      </c>
      <c r="F9" s="235"/>
      <c r="G9" s="235"/>
      <c r="H9" s="235"/>
      <c r="I9" s="235"/>
      <c r="J9" s="235"/>
    </row>
    <row r="10" spans="1:10" x14ac:dyDescent="0.25">
      <c r="A10" s="5" t="s">
        <v>12</v>
      </c>
      <c r="B10" s="12"/>
      <c r="C10" s="12" t="s">
        <v>15</v>
      </c>
      <c r="D10" s="159" t="s">
        <v>646</v>
      </c>
      <c r="E10" s="159" t="s">
        <v>623</v>
      </c>
      <c r="F10" s="80">
        <v>80</v>
      </c>
      <c r="G10" s="80">
        <v>20</v>
      </c>
      <c r="H10" s="80">
        <v>0</v>
      </c>
      <c r="I10" s="80">
        <v>70</v>
      </c>
      <c r="J10" s="80">
        <v>170</v>
      </c>
    </row>
    <row r="11" spans="1:10" x14ac:dyDescent="0.25">
      <c r="A11" s="5" t="s">
        <v>12</v>
      </c>
      <c r="B11" s="12"/>
      <c r="C11" s="12" t="s">
        <v>15</v>
      </c>
      <c r="D11" s="159" t="s">
        <v>645</v>
      </c>
      <c r="E11" s="159" t="s">
        <v>622</v>
      </c>
      <c r="F11" s="80">
        <v>190</v>
      </c>
      <c r="G11" s="80">
        <v>30</v>
      </c>
      <c r="H11" s="80">
        <v>0</v>
      </c>
      <c r="I11" s="80">
        <v>260</v>
      </c>
      <c r="J11" s="80">
        <v>480</v>
      </c>
    </row>
    <row r="12" spans="1:10" x14ac:dyDescent="0.25">
      <c r="A12" s="5" t="s">
        <v>12</v>
      </c>
      <c r="B12" s="12"/>
      <c r="C12" s="12" t="s">
        <v>15</v>
      </c>
      <c r="D12" s="159" t="s">
        <v>644</v>
      </c>
      <c r="E12" s="159" t="s">
        <v>621</v>
      </c>
      <c r="F12" s="80">
        <v>210</v>
      </c>
      <c r="G12" s="80">
        <v>20</v>
      </c>
      <c r="H12" s="80">
        <v>0</v>
      </c>
      <c r="I12" s="80">
        <v>150</v>
      </c>
      <c r="J12" s="80">
        <v>380</v>
      </c>
    </row>
    <row r="13" spans="1:10" x14ac:dyDescent="0.25">
      <c r="A13" s="5" t="s">
        <v>12</v>
      </c>
      <c r="B13" s="12"/>
      <c r="C13" s="12" t="s">
        <v>15</v>
      </c>
      <c r="D13" s="159" t="s">
        <v>643</v>
      </c>
      <c r="E13" s="159" t="s">
        <v>620</v>
      </c>
      <c r="F13" s="80">
        <v>200</v>
      </c>
      <c r="G13" s="80">
        <v>110</v>
      </c>
      <c r="H13" s="80">
        <v>20</v>
      </c>
      <c r="I13" s="80">
        <v>260</v>
      </c>
      <c r="J13" s="80">
        <v>590</v>
      </c>
    </row>
    <row r="14" spans="1:10" x14ac:dyDescent="0.25">
      <c r="A14" s="5" t="s">
        <v>12</v>
      </c>
      <c r="B14" s="12"/>
      <c r="C14" s="12" t="s">
        <v>15</v>
      </c>
      <c r="D14" s="159" t="s">
        <v>642</v>
      </c>
      <c r="E14" s="159" t="s">
        <v>619</v>
      </c>
      <c r="F14" s="80">
        <v>40</v>
      </c>
      <c r="G14" s="80">
        <v>10</v>
      </c>
      <c r="H14" s="80">
        <v>0</v>
      </c>
      <c r="I14" s="80">
        <v>110</v>
      </c>
      <c r="J14" s="80">
        <v>160</v>
      </c>
    </row>
    <row r="15" spans="1:10" x14ac:dyDescent="0.25">
      <c r="A15" s="5" t="s">
        <v>12</v>
      </c>
      <c r="B15" s="12"/>
      <c r="C15" s="12" t="s">
        <v>15</v>
      </c>
      <c r="D15" s="159" t="s">
        <v>641</v>
      </c>
      <c r="E15" s="159" t="s">
        <v>618</v>
      </c>
      <c r="F15" s="80">
        <v>130</v>
      </c>
      <c r="G15" s="80">
        <v>100</v>
      </c>
      <c r="H15" s="80">
        <v>80</v>
      </c>
      <c r="I15" s="80">
        <v>70</v>
      </c>
      <c r="J15" s="80">
        <v>380</v>
      </c>
    </row>
    <row r="16" spans="1:10" x14ac:dyDescent="0.25">
      <c r="A16" s="5" t="s">
        <v>12</v>
      </c>
      <c r="B16" s="12"/>
      <c r="C16" s="12" t="s">
        <v>15</v>
      </c>
      <c r="D16" s="159" t="s">
        <v>640</v>
      </c>
      <c r="E16" s="159" t="s">
        <v>617</v>
      </c>
      <c r="F16" s="80">
        <v>190</v>
      </c>
      <c r="G16" s="80">
        <v>100</v>
      </c>
      <c r="H16" s="80">
        <v>0</v>
      </c>
      <c r="I16" s="80">
        <v>0</v>
      </c>
      <c r="J16" s="80">
        <v>290</v>
      </c>
    </row>
    <row r="17" spans="1:10" x14ac:dyDescent="0.25">
      <c r="A17" s="5" t="s">
        <v>12</v>
      </c>
      <c r="B17" s="12"/>
      <c r="C17" s="12" t="s">
        <v>15</v>
      </c>
      <c r="D17" s="11" t="s">
        <v>616</v>
      </c>
      <c r="E17" s="159" t="s">
        <v>615</v>
      </c>
      <c r="F17" s="80">
        <v>290</v>
      </c>
      <c r="G17" s="80">
        <v>150</v>
      </c>
      <c r="H17" s="80">
        <v>0</v>
      </c>
      <c r="I17" s="80">
        <v>0</v>
      </c>
      <c r="J17" s="80">
        <v>440</v>
      </c>
    </row>
    <row r="18" spans="1:10" s="230" customFormat="1" x14ac:dyDescent="0.25">
      <c r="A18" s="32" t="s">
        <v>188</v>
      </c>
      <c r="B18" s="154"/>
      <c r="C18" s="154" t="s">
        <v>15</v>
      </c>
      <c r="D18" s="31" t="s">
        <v>614</v>
      </c>
      <c r="E18" s="88" t="s">
        <v>151</v>
      </c>
      <c r="F18" s="83">
        <v>1330</v>
      </c>
      <c r="G18" s="83">
        <v>540</v>
      </c>
      <c r="H18" s="83">
        <v>100</v>
      </c>
      <c r="I18" s="83">
        <v>920</v>
      </c>
      <c r="J18" s="83">
        <v>2890</v>
      </c>
    </row>
    <row r="19" spans="1:10" x14ac:dyDescent="0.25">
      <c r="A19" s="5" t="s">
        <v>7</v>
      </c>
      <c r="B19" s="12"/>
      <c r="C19" s="12"/>
      <c r="D19" s="11"/>
      <c r="E19" s="159"/>
      <c r="F19" s="80"/>
      <c r="G19" s="80"/>
      <c r="H19" s="80"/>
      <c r="I19" s="80"/>
      <c r="J19" s="80"/>
    </row>
    <row r="20" spans="1:10" x14ac:dyDescent="0.25">
      <c r="A20" s="5" t="s">
        <v>12</v>
      </c>
      <c r="B20" s="12"/>
      <c r="C20" s="12" t="s">
        <v>18</v>
      </c>
      <c r="D20" s="159" t="s">
        <v>638</v>
      </c>
      <c r="E20" s="159" t="s">
        <v>633</v>
      </c>
      <c r="F20" s="229">
        <v>0.68</v>
      </c>
      <c r="G20" s="229">
        <v>0.7</v>
      </c>
      <c r="H20" s="229">
        <v>0</v>
      </c>
      <c r="I20" s="229">
        <v>0.28999999999999998</v>
      </c>
      <c r="J20" s="229">
        <v>0.52</v>
      </c>
    </row>
    <row r="21" spans="1:10" x14ac:dyDescent="0.25">
      <c r="A21" s="5" t="s">
        <v>12</v>
      </c>
      <c r="B21" s="12"/>
      <c r="C21" s="12" t="s">
        <v>18</v>
      </c>
      <c r="D21" s="159" t="s">
        <v>637</v>
      </c>
      <c r="E21" s="159" t="s">
        <v>632</v>
      </c>
      <c r="F21" s="229">
        <v>0.76</v>
      </c>
      <c r="G21" s="229">
        <v>0.7</v>
      </c>
      <c r="H21" s="229">
        <v>0</v>
      </c>
      <c r="I21" s="229">
        <v>0.37</v>
      </c>
      <c r="J21" s="229">
        <v>0.55000000000000004</v>
      </c>
    </row>
    <row r="22" spans="1:10" x14ac:dyDescent="0.25">
      <c r="A22" s="5" t="s">
        <v>12</v>
      </c>
      <c r="B22" s="12"/>
      <c r="C22" s="12" t="s">
        <v>18</v>
      </c>
      <c r="D22" s="159" t="s">
        <v>636</v>
      </c>
      <c r="E22" s="159" t="s">
        <v>631</v>
      </c>
      <c r="F22" s="229">
        <v>0.67</v>
      </c>
      <c r="G22" s="229">
        <v>0.7</v>
      </c>
      <c r="H22" s="229">
        <v>0</v>
      </c>
      <c r="I22" s="229">
        <v>0.41</v>
      </c>
      <c r="J22" s="229">
        <v>0.56999999999999995</v>
      </c>
    </row>
    <row r="23" spans="1:10" x14ac:dyDescent="0.25">
      <c r="A23" s="5" t="s">
        <v>12</v>
      </c>
      <c r="B23" s="12"/>
      <c r="C23" s="12" t="s">
        <v>18</v>
      </c>
      <c r="D23" s="159" t="s">
        <v>639</v>
      </c>
      <c r="E23" s="159" t="s">
        <v>630</v>
      </c>
      <c r="F23" s="229">
        <v>0.46</v>
      </c>
      <c r="G23" s="229">
        <v>0.45</v>
      </c>
      <c r="H23" s="229">
        <v>0.15</v>
      </c>
      <c r="I23" s="229">
        <v>0.52</v>
      </c>
      <c r="J23" s="229">
        <v>0.47</v>
      </c>
    </row>
    <row r="24" spans="1:10" x14ac:dyDescent="0.25">
      <c r="A24" s="5" t="s">
        <v>12</v>
      </c>
      <c r="B24" s="12"/>
      <c r="C24" s="12" t="s">
        <v>18</v>
      </c>
      <c r="D24" s="159" t="s">
        <v>638</v>
      </c>
      <c r="E24" s="159" t="s">
        <v>629</v>
      </c>
      <c r="F24" s="229">
        <v>0.2</v>
      </c>
      <c r="G24" s="229">
        <v>0</v>
      </c>
      <c r="H24" s="229">
        <v>0</v>
      </c>
      <c r="I24" s="229">
        <v>0.2</v>
      </c>
      <c r="J24" s="229">
        <v>0.19</v>
      </c>
    </row>
    <row r="25" spans="1:10" x14ac:dyDescent="0.25">
      <c r="A25" s="5" t="s">
        <v>12</v>
      </c>
      <c r="B25" s="12"/>
      <c r="C25" s="12" t="s">
        <v>18</v>
      </c>
      <c r="D25" s="159" t="s">
        <v>637</v>
      </c>
      <c r="E25" s="159" t="s">
        <v>628</v>
      </c>
      <c r="F25" s="229">
        <v>0.2</v>
      </c>
      <c r="G25" s="229">
        <v>0.26</v>
      </c>
      <c r="H25" s="229">
        <v>0.05</v>
      </c>
      <c r="I25" s="229">
        <v>0.21</v>
      </c>
      <c r="J25" s="229">
        <v>0.19</v>
      </c>
    </row>
    <row r="26" spans="1:10" x14ac:dyDescent="0.25">
      <c r="A26" s="5" t="s">
        <v>12</v>
      </c>
      <c r="B26" s="12"/>
      <c r="C26" s="12" t="s">
        <v>18</v>
      </c>
      <c r="D26" s="159" t="s">
        <v>636</v>
      </c>
      <c r="E26" s="159" t="s">
        <v>627</v>
      </c>
      <c r="F26" s="229">
        <v>0.42</v>
      </c>
      <c r="G26" s="229">
        <v>0.3</v>
      </c>
      <c r="H26" s="229">
        <v>0</v>
      </c>
      <c r="I26" s="229">
        <v>0</v>
      </c>
      <c r="J26" s="229">
        <v>0.38</v>
      </c>
    </row>
    <row r="27" spans="1:10" x14ac:dyDescent="0.25">
      <c r="A27" s="5" t="s">
        <v>12</v>
      </c>
      <c r="B27" s="12"/>
      <c r="C27" s="12" t="s">
        <v>18</v>
      </c>
      <c r="D27" s="11" t="s">
        <v>626</v>
      </c>
      <c r="E27" s="159" t="s">
        <v>625</v>
      </c>
      <c r="F27" s="229">
        <v>0.05</v>
      </c>
      <c r="G27" s="229">
        <v>0.17</v>
      </c>
      <c r="H27" s="229">
        <v>0</v>
      </c>
      <c r="I27" s="229">
        <v>0</v>
      </c>
      <c r="J27" s="229">
        <v>0.09</v>
      </c>
    </row>
    <row r="28" spans="1:10" s="230" customFormat="1" x14ac:dyDescent="0.25">
      <c r="A28" s="32" t="s">
        <v>188</v>
      </c>
      <c r="B28" s="154"/>
      <c r="C28" s="154" t="s">
        <v>18</v>
      </c>
      <c r="D28" s="31" t="s">
        <v>614</v>
      </c>
      <c r="E28" s="88" t="s">
        <v>151</v>
      </c>
      <c r="F28" s="234">
        <v>0.42</v>
      </c>
      <c r="G28" s="234">
        <v>0.33</v>
      </c>
      <c r="H28" s="234">
        <v>7.0000000000000007E-2</v>
      </c>
      <c r="I28" s="234">
        <v>0.38</v>
      </c>
      <c r="J28" s="234">
        <v>0.38</v>
      </c>
    </row>
    <row r="29" spans="1:10" x14ac:dyDescent="0.25">
      <c r="A29" s="5" t="s">
        <v>7</v>
      </c>
      <c r="B29" s="12"/>
      <c r="C29" s="12"/>
      <c r="D29" s="11"/>
      <c r="E29" s="159"/>
      <c r="F29" s="80"/>
      <c r="G29" s="80"/>
      <c r="H29" s="80"/>
      <c r="I29" s="80"/>
      <c r="J29" s="80"/>
    </row>
    <row r="30" spans="1:10" x14ac:dyDescent="0.25">
      <c r="A30" s="32" t="s">
        <v>89</v>
      </c>
      <c r="D30" s="31" t="s">
        <v>635</v>
      </c>
      <c r="E30" s="88" t="s">
        <v>634</v>
      </c>
      <c r="F30" s="80"/>
      <c r="G30" s="80"/>
      <c r="H30" s="80"/>
      <c r="I30" s="80"/>
      <c r="J30" s="80"/>
    </row>
    <row r="31" spans="1:10" x14ac:dyDescent="0.25">
      <c r="A31" s="5" t="s">
        <v>12</v>
      </c>
      <c r="B31" s="12"/>
      <c r="C31" s="12" t="s">
        <v>15</v>
      </c>
      <c r="D31" s="159" t="str">
        <f>+D10</f>
        <v>Beräknat färdigställande 2026, Q1</v>
      </c>
      <c r="E31" s="159" t="s">
        <v>623</v>
      </c>
      <c r="F31" s="233">
        <v>60</v>
      </c>
      <c r="G31" s="233">
        <v>0</v>
      </c>
      <c r="H31" s="233">
        <v>50</v>
      </c>
      <c r="I31" s="233">
        <v>0</v>
      </c>
      <c r="J31" s="233">
        <v>110</v>
      </c>
    </row>
    <row r="32" spans="1:10" x14ac:dyDescent="0.25">
      <c r="A32" s="5" t="s">
        <v>12</v>
      </c>
      <c r="B32" s="12"/>
      <c r="C32" s="12" t="s">
        <v>15</v>
      </c>
      <c r="D32" s="159" t="str">
        <f>+D11</f>
        <v>Beräknat färdigställande 2026, Q2</v>
      </c>
      <c r="E32" s="159" t="s">
        <v>622</v>
      </c>
      <c r="F32" s="233">
        <v>0</v>
      </c>
      <c r="G32" s="233">
        <v>0</v>
      </c>
      <c r="H32" s="233">
        <v>0</v>
      </c>
      <c r="I32" s="233">
        <v>0</v>
      </c>
      <c r="J32" s="233">
        <v>0</v>
      </c>
    </row>
    <row r="33" spans="1:10" x14ac:dyDescent="0.25">
      <c r="A33" s="5" t="s">
        <v>12</v>
      </c>
      <c r="B33" s="12"/>
      <c r="C33" s="12" t="s">
        <v>15</v>
      </c>
      <c r="D33" s="159" t="str">
        <f>+D12</f>
        <v>Beräknat färdigställande 2026, Q3</v>
      </c>
      <c r="E33" s="159" t="s">
        <v>621</v>
      </c>
      <c r="F33" s="233">
        <v>130</v>
      </c>
      <c r="G33" s="233">
        <v>70</v>
      </c>
      <c r="H33" s="233">
        <v>0</v>
      </c>
      <c r="I33" s="233">
        <v>0</v>
      </c>
      <c r="J33" s="233">
        <v>200</v>
      </c>
    </row>
    <row r="34" spans="1:10" x14ac:dyDescent="0.25">
      <c r="A34" s="5" t="s">
        <v>12</v>
      </c>
      <c r="B34" s="12"/>
      <c r="C34" s="12" t="s">
        <v>15</v>
      </c>
      <c r="D34" s="159" t="str">
        <f>+D13</f>
        <v>Beräknat färdigställande 2026, Q4</v>
      </c>
      <c r="E34" s="159" t="s">
        <v>620</v>
      </c>
      <c r="F34" s="233">
        <v>220</v>
      </c>
      <c r="G34" s="233">
        <v>110</v>
      </c>
      <c r="H34" s="233">
        <v>0</v>
      </c>
      <c r="I34" s="233">
        <v>0</v>
      </c>
      <c r="J34" s="233">
        <v>330</v>
      </c>
    </row>
    <row r="35" spans="1:10" x14ac:dyDescent="0.25">
      <c r="A35" s="5" t="s">
        <v>12</v>
      </c>
      <c r="B35" s="12"/>
      <c r="C35" s="12" t="s">
        <v>15</v>
      </c>
      <c r="D35" s="159" t="str">
        <f>+D14</f>
        <v>Beräknat färdigställande 2027, Q1</v>
      </c>
      <c r="E35" s="159" t="s">
        <v>619</v>
      </c>
      <c r="F35" s="233">
        <v>0</v>
      </c>
      <c r="G35" s="233">
        <v>50</v>
      </c>
      <c r="H35" s="233">
        <v>0</v>
      </c>
      <c r="I35" s="233">
        <v>0</v>
      </c>
      <c r="J35" s="233">
        <v>50</v>
      </c>
    </row>
    <row r="36" spans="1:10" x14ac:dyDescent="0.25">
      <c r="A36" s="5" t="s">
        <v>12</v>
      </c>
      <c r="B36" s="12"/>
      <c r="C36" s="12" t="s">
        <v>15</v>
      </c>
      <c r="D36" s="159" t="str">
        <f>+D15</f>
        <v>Beräknat färdigställande 2027, Q2</v>
      </c>
      <c r="E36" s="159" t="s">
        <v>618</v>
      </c>
      <c r="F36" s="233">
        <v>60</v>
      </c>
      <c r="G36" s="233">
        <v>0</v>
      </c>
      <c r="H36" s="233">
        <v>0</v>
      </c>
      <c r="I36" s="233">
        <v>0</v>
      </c>
      <c r="J36" s="233">
        <v>60</v>
      </c>
    </row>
    <row r="37" spans="1:10" x14ac:dyDescent="0.25">
      <c r="A37" s="5" t="s">
        <v>12</v>
      </c>
      <c r="B37" s="12"/>
      <c r="C37" s="12" t="s">
        <v>15</v>
      </c>
      <c r="D37" s="159" t="str">
        <f>+D16</f>
        <v>Beräknat färdigställande 2027, Q3</v>
      </c>
      <c r="E37" s="159" t="s">
        <v>617</v>
      </c>
      <c r="F37" s="233">
        <v>0</v>
      </c>
      <c r="G37" s="233">
        <v>0</v>
      </c>
      <c r="H37" s="233">
        <v>0</v>
      </c>
      <c r="I37" s="233">
        <v>0</v>
      </c>
      <c r="J37" s="233">
        <v>0</v>
      </c>
    </row>
    <row r="38" spans="1:10" x14ac:dyDescent="0.25">
      <c r="A38" s="5" t="s">
        <v>12</v>
      </c>
      <c r="B38" s="12"/>
      <c r="C38" s="12" t="s">
        <v>15</v>
      </c>
      <c r="D38" s="11" t="s">
        <v>616</v>
      </c>
      <c r="E38" s="159" t="s">
        <v>615</v>
      </c>
      <c r="F38" s="233">
        <v>350</v>
      </c>
      <c r="G38" s="233">
        <v>90</v>
      </c>
      <c r="H38" s="233">
        <v>0</v>
      </c>
      <c r="I38" s="233">
        <v>0</v>
      </c>
      <c r="J38" s="233">
        <v>440</v>
      </c>
    </row>
    <row r="39" spans="1:10" s="230" customFormat="1" x14ac:dyDescent="0.25">
      <c r="A39" s="32" t="s">
        <v>188</v>
      </c>
      <c r="B39" s="154"/>
      <c r="C39" s="154" t="s">
        <v>15</v>
      </c>
      <c r="D39" s="31" t="s">
        <v>614</v>
      </c>
      <c r="E39" s="88" t="s">
        <v>151</v>
      </c>
      <c r="F39" s="232">
        <v>820</v>
      </c>
      <c r="G39" s="232">
        <v>320</v>
      </c>
      <c r="H39" s="232">
        <v>50</v>
      </c>
      <c r="I39" s="232">
        <v>0</v>
      </c>
      <c r="J39" s="231">
        <v>1190</v>
      </c>
    </row>
    <row r="40" spans="1:10" x14ac:dyDescent="0.25">
      <c r="A40" s="5" t="s">
        <v>7</v>
      </c>
      <c r="B40" s="12"/>
      <c r="C40" s="12"/>
      <c r="D40" s="11"/>
      <c r="E40" s="11"/>
      <c r="F40" s="80"/>
      <c r="G40" s="80"/>
      <c r="H40" s="80"/>
      <c r="I40" s="80"/>
      <c r="J40" s="80"/>
    </row>
    <row r="41" spans="1:10" x14ac:dyDescent="0.25">
      <c r="A41" s="5" t="s">
        <v>12</v>
      </c>
      <c r="B41" s="12"/>
      <c r="C41" s="12" t="s">
        <v>18</v>
      </c>
      <c r="D41" s="159" t="str">
        <f>+D20</f>
        <v>Försäljningsgrad Q1</v>
      </c>
      <c r="E41" s="11" t="s">
        <v>633</v>
      </c>
      <c r="F41" s="229">
        <v>1</v>
      </c>
      <c r="G41" s="229">
        <v>0</v>
      </c>
      <c r="H41" s="229">
        <v>1</v>
      </c>
      <c r="I41" s="229">
        <v>0</v>
      </c>
      <c r="J41" s="229">
        <v>1</v>
      </c>
    </row>
    <row r="42" spans="1:10" x14ac:dyDescent="0.25">
      <c r="A42" s="5" t="s">
        <v>12</v>
      </c>
      <c r="B42" s="12"/>
      <c r="C42" s="12" t="s">
        <v>18</v>
      </c>
      <c r="D42" s="159" t="str">
        <f>+D21</f>
        <v>Försäljningsgrad Q2</v>
      </c>
      <c r="E42" s="11" t="s">
        <v>632</v>
      </c>
      <c r="F42" s="229">
        <v>0</v>
      </c>
      <c r="G42" s="229">
        <v>0</v>
      </c>
      <c r="H42" s="229">
        <v>0</v>
      </c>
      <c r="I42" s="229">
        <v>0</v>
      </c>
      <c r="J42" s="229">
        <v>0</v>
      </c>
    </row>
    <row r="43" spans="1:10" x14ac:dyDescent="0.25">
      <c r="A43" s="5" t="s">
        <v>12</v>
      </c>
      <c r="B43" s="12"/>
      <c r="C43" s="12" t="s">
        <v>18</v>
      </c>
      <c r="D43" s="159" t="str">
        <f>+D22</f>
        <v>Försäljningsgrad Q3</v>
      </c>
      <c r="E43" s="11" t="s">
        <v>631</v>
      </c>
      <c r="F43" s="229">
        <v>1</v>
      </c>
      <c r="G43" s="229">
        <v>1</v>
      </c>
      <c r="H43" s="229">
        <v>0</v>
      </c>
      <c r="I43" s="229">
        <v>0</v>
      </c>
      <c r="J43" s="229">
        <v>1</v>
      </c>
    </row>
    <row r="44" spans="1:10" x14ac:dyDescent="0.25">
      <c r="A44" s="5" t="s">
        <v>12</v>
      </c>
      <c r="B44" s="12"/>
      <c r="C44" s="12" t="s">
        <v>18</v>
      </c>
      <c r="D44" s="159" t="str">
        <f>+D23</f>
        <v>Försäljningsgrad Q4</v>
      </c>
      <c r="E44" s="11" t="s">
        <v>630</v>
      </c>
      <c r="F44" s="229">
        <v>1</v>
      </c>
      <c r="G44" s="229">
        <v>1</v>
      </c>
      <c r="H44" s="229">
        <v>0</v>
      </c>
      <c r="I44" s="229">
        <v>0</v>
      </c>
      <c r="J44" s="229">
        <v>1</v>
      </c>
    </row>
    <row r="45" spans="1:10" x14ac:dyDescent="0.25">
      <c r="A45" s="5" t="s">
        <v>12</v>
      </c>
      <c r="B45" s="12"/>
      <c r="C45" s="12" t="s">
        <v>18</v>
      </c>
      <c r="D45" s="159" t="str">
        <f>+D24</f>
        <v>Försäljningsgrad Q1</v>
      </c>
      <c r="E45" s="11" t="s">
        <v>629</v>
      </c>
      <c r="F45" s="229">
        <v>0</v>
      </c>
      <c r="G45" s="229">
        <v>1</v>
      </c>
      <c r="H45" s="229">
        <v>0</v>
      </c>
      <c r="I45" s="229">
        <v>0</v>
      </c>
      <c r="J45" s="229">
        <v>1</v>
      </c>
    </row>
    <row r="46" spans="1:10" x14ac:dyDescent="0.25">
      <c r="A46" s="5" t="s">
        <v>12</v>
      </c>
      <c r="B46" s="12"/>
      <c r="C46" s="12" t="s">
        <v>18</v>
      </c>
      <c r="D46" s="159" t="str">
        <f>+D25</f>
        <v>Försäljningsgrad Q2</v>
      </c>
      <c r="E46" s="11" t="s">
        <v>628</v>
      </c>
      <c r="F46" s="229">
        <v>1</v>
      </c>
      <c r="G46" s="229">
        <v>0</v>
      </c>
      <c r="H46" s="229">
        <v>0</v>
      </c>
      <c r="I46" s="229">
        <v>0</v>
      </c>
      <c r="J46" s="229">
        <v>1</v>
      </c>
    </row>
    <row r="47" spans="1:10" x14ac:dyDescent="0.25">
      <c r="A47" s="5" t="s">
        <v>12</v>
      </c>
      <c r="B47" s="12"/>
      <c r="C47" s="12" t="s">
        <v>18</v>
      </c>
      <c r="D47" s="159" t="str">
        <f>+D26</f>
        <v>Försäljningsgrad Q3</v>
      </c>
      <c r="E47" s="11" t="s">
        <v>627</v>
      </c>
      <c r="F47" s="229">
        <v>0</v>
      </c>
      <c r="G47" s="229">
        <v>0</v>
      </c>
      <c r="H47" s="229">
        <v>0</v>
      </c>
      <c r="I47" s="229">
        <v>0</v>
      </c>
      <c r="J47" s="229">
        <v>0</v>
      </c>
    </row>
    <row r="48" spans="1:10" x14ac:dyDescent="0.25">
      <c r="A48" s="5" t="s">
        <v>12</v>
      </c>
      <c r="B48" s="12"/>
      <c r="C48" s="12" t="s">
        <v>18</v>
      </c>
      <c r="D48" s="11" t="s">
        <v>626</v>
      </c>
      <c r="E48" s="11" t="s">
        <v>625</v>
      </c>
      <c r="F48" s="229">
        <v>1</v>
      </c>
      <c r="G48" s="229">
        <v>1</v>
      </c>
      <c r="H48" s="229">
        <v>0</v>
      </c>
      <c r="I48" s="229">
        <v>0</v>
      </c>
      <c r="J48" s="229">
        <v>1</v>
      </c>
    </row>
    <row r="49" spans="1:10" x14ac:dyDescent="0.25">
      <c r="A49" s="5" t="s">
        <v>188</v>
      </c>
      <c r="B49" s="12"/>
      <c r="C49" s="12" t="s">
        <v>18</v>
      </c>
      <c r="D49" s="31" t="s">
        <v>614</v>
      </c>
      <c r="E49" s="31" t="s">
        <v>151</v>
      </c>
      <c r="F49" s="229">
        <v>1</v>
      </c>
      <c r="G49" s="229">
        <v>1</v>
      </c>
      <c r="H49" s="229">
        <v>1</v>
      </c>
      <c r="I49" s="229">
        <v>0</v>
      </c>
      <c r="J49" s="229">
        <v>1</v>
      </c>
    </row>
    <row r="50" spans="1:10" x14ac:dyDescent="0.25">
      <c r="E50" s="11"/>
      <c r="F50" s="11"/>
      <c r="G50" s="11"/>
      <c r="H50" s="11"/>
      <c r="I50" s="11"/>
      <c r="J50" s="11"/>
    </row>
    <row r="51" spans="1:10" x14ac:dyDescent="0.25">
      <c r="A51" s="32" t="s">
        <v>89</v>
      </c>
      <c r="D51" s="88" t="s">
        <v>624</v>
      </c>
      <c r="E51" s="31" t="s">
        <v>624</v>
      </c>
      <c r="F51" s="11"/>
      <c r="G51" s="11"/>
      <c r="H51" s="11"/>
      <c r="I51" s="11"/>
      <c r="J51" s="11"/>
    </row>
    <row r="52" spans="1:10" x14ac:dyDescent="0.25">
      <c r="A52" s="5" t="s">
        <v>12</v>
      </c>
      <c r="C52" s="12" t="s">
        <v>15</v>
      </c>
      <c r="D52" s="159" t="str">
        <f>+D10</f>
        <v>Beräknat färdigställande 2026, Q1</v>
      </c>
      <c r="E52" s="11" t="s">
        <v>623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</row>
    <row r="53" spans="1:10" x14ac:dyDescent="0.25">
      <c r="A53" s="5" t="s">
        <v>12</v>
      </c>
      <c r="C53" s="12" t="s">
        <v>15</v>
      </c>
      <c r="D53" s="159" t="str">
        <f>+D11</f>
        <v>Beräknat färdigställande 2026, Q2</v>
      </c>
      <c r="E53" s="11" t="s">
        <v>622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</row>
    <row r="54" spans="1:10" x14ac:dyDescent="0.25">
      <c r="A54" s="5" t="s">
        <v>12</v>
      </c>
      <c r="C54" s="12" t="s">
        <v>15</v>
      </c>
      <c r="D54" s="159" t="str">
        <f>+D12</f>
        <v>Beräknat färdigställande 2026, Q3</v>
      </c>
      <c r="E54" s="11" t="s">
        <v>621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</row>
    <row r="55" spans="1:10" x14ac:dyDescent="0.25">
      <c r="A55" s="5" t="s">
        <v>12</v>
      </c>
      <c r="C55" s="12" t="s">
        <v>15</v>
      </c>
      <c r="D55" s="159" t="str">
        <f>+D13</f>
        <v>Beräknat färdigställande 2026, Q4</v>
      </c>
      <c r="E55" s="11" t="s">
        <v>620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</row>
    <row r="56" spans="1:10" x14ac:dyDescent="0.25">
      <c r="A56" s="5" t="s">
        <v>12</v>
      </c>
      <c r="C56" s="12" t="s">
        <v>15</v>
      </c>
      <c r="D56" s="159" t="str">
        <f>+D14</f>
        <v>Beräknat färdigställande 2027, Q1</v>
      </c>
      <c r="E56" s="11" t="s">
        <v>619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</row>
    <row r="57" spans="1:10" x14ac:dyDescent="0.25">
      <c r="A57" s="5" t="s">
        <v>12</v>
      </c>
      <c r="C57" s="12" t="s">
        <v>15</v>
      </c>
      <c r="D57" s="159" t="str">
        <f>+D15</f>
        <v>Beräknat färdigställande 2027, Q2</v>
      </c>
      <c r="E57" s="11" t="s">
        <v>618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x14ac:dyDescent="0.25">
      <c r="A58" s="5" t="s">
        <v>12</v>
      </c>
      <c r="C58" s="12" t="s">
        <v>15</v>
      </c>
      <c r="D58" s="159" t="str">
        <f>+D16</f>
        <v>Beräknat färdigställande 2027, Q3</v>
      </c>
      <c r="E58" s="11" t="s">
        <v>617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x14ac:dyDescent="0.25">
      <c r="A59" s="5" t="s">
        <v>12</v>
      </c>
      <c r="C59" s="12" t="s">
        <v>15</v>
      </c>
      <c r="D59" s="159" t="s">
        <v>616</v>
      </c>
      <c r="E59" s="11" t="s">
        <v>615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</row>
    <row r="60" spans="1:10" x14ac:dyDescent="0.25">
      <c r="A60" s="32" t="s">
        <v>188</v>
      </c>
      <c r="C60" s="154" t="s">
        <v>15</v>
      </c>
      <c r="D60" s="31" t="s">
        <v>614</v>
      </c>
      <c r="E60" s="31" t="s">
        <v>151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</row>
    <row r="61" spans="1:10" x14ac:dyDescent="0.25">
      <c r="A61" s="5" t="s">
        <v>7</v>
      </c>
      <c r="E61" s="11"/>
      <c r="F61" s="11"/>
      <c r="G61" s="11"/>
      <c r="H61" s="11"/>
      <c r="I61" s="11"/>
      <c r="J61" s="11"/>
    </row>
    <row r="62" spans="1:10" x14ac:dyDescent="0.25">
      <c r="E62" s="11"/>
      <c r="F62" s="11"/>
      <c r="G62" s="11"/>
      <c r="H62" s="11"/>
      <c r="I62" s="11"/>
      <c r="J62" s="11"/>
    </row>
    <row r="63" spans="1:10" x14ac:dyDescent="0.25">
      <c r="E63" s="11"/>
      <c r="F63" s="11"/>
      <c r="G63" s="11"/>
      <c r="H63" s="11"/>
      <c r="I63" s="11"/>
      <c r="J63" s="11"/>
    </row>
    <row r="64" spans="1:10" x14ac:dyDescent="0.25">
      <c r="E64" s="11"/>
      <c r="F64" s="11"/>
      <c r="G64" s="11"/>
      <c r="H64" s="11"/>
      <c r="I64" s="11"/>
      <c r="J64" s="11"/>
    </row>
    <row r="65" spans="5:10" x14ac:dyDescent="0.25">
      <c r="E65" s="11"/>
      <c r="F65" s="11"/>
      <c r="G65" s="11"/>
      <c r="H65" s="11"/>
      <c r="I65" s="11"/>
      <c r="J65" s="11"/>
    </row>
    <row r="66" spans="5:10" x14ac:dyDescent="0.25">
      <c r="E66" s="11"/>
      <c r="F66" s="11"/>
      <c r="G66" s="11"/>
      <c r="H66" s="11"/>
      <c r="I66" s="11"/>
      <c r="J66" s="11"/>
    </row>
    <row r="67" spans="5:10" x14ac:dyDescent="0.25">
      <c r="E67" s="11"/>
      <c r="F67" s="11"/>
      <c r="G67" s="11"/>
      <c r="H67" s="11"/>
      <c r="I67" s="11"/>
      <c r="J67" s="11"/>
    </row>
  </sheetData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3F44-4604-43B8-B439-AA6C62593A9D}">
  <sheetPr>
    <tabColor theme="5" tint="0.39997558519241921"/>
    <pageSetUpPr fitToPage="1"/>
  </sheetPr>
  <dimension ref="A1:N184"/>
  <sheetViews>
    <sheetView zoomScale="110" zoomScaleNormal="110" workbookViewId="0">
      <pane xSplit="5" ySplit="6" topLeftCell="F126" activePane="bottomRight" state="frozen"/>
      <selection activeCell="T25" sqref="T25"/>
      <selection pane="topRight" activeCell="T25" sqref="T25"/>
      <selection pane="bottomLeft" activeCell="T25" sqref="T25"/>
      <selection pane="bottomRight" activeCell="T25" sqref="T25"/>
    </sheetView>
  </sheetViews>
  <sheetFormatPr defaultColWidth="9.109375" defaultRowHeight="13.8" outlineLevelCol="1" x14ac:dyDescent="0.25"/>
  <cols>
    <col min="1" max="1" width="13" style="5" hidden="1" customWidth="1" outlineLevel="1"/>
    <col min="2" max="2" width="12.109375" style="4" hidden="1" customWidth="1" outlineLevel="1"/>
    <col min="3" max="3" width="13.109375" style="4" hidden="1" customWidth="1" outlineLevel="1"/>
    <col min="4" max="4" width="52.5546875" style="1" hidden="1" customWidth="1" outlineLevel="1"/>
    <col min="5" max="5" width="50.33203125" style="1" bestFit="1" customWidth="1" collapsed="1"/>
    <col min="6" max="8" width="9.109375" style="2"/>
    <col min="9" max="10" width="14.44140625" style="1" bestFit="1" customWidth="1"/>
    <col min="11" max="12" width="14.44140625" style="1" customWidth="1"/>
    <col min="13" max="13" width="15.5546875" style="1" bestFit="1" customWidth="1"/>
    <col min="14" max="14" width="14.44140625" style="1" bestFit="1" customWidth="1"/>
    <col min="15" max="16384" width="9.109375" style="1"/>
  </cols>
  <sheetData>
    <row r="1" spans="1:13" s="11" customFormat="1" x14ac:dyDescent="0.25">
      <c r="A1" s="75">
        <f>'Incomestatement_IFRS-Q'!A1</f>
        <v>46057</v>
      </c>
      <c r="B1" s="12" t="s">
        <v>139</v>
      </c>
      <c r="C1" s="69"/>
      <c r="D1" s="74" t="s">
        <v>138</v>
      </c>
      <c r="E1" s="74" t="s">
        <v>138</v>
      </c>
    </row>
    <row r="2" spans="1:13" s="11" customFormat="1" x14ac:dyDescent="0.25">
      <c r="A2" s="70"/>
      <c r="B2" s="12" t="s">
        <v>137</v>
      </c>
      <c r="C2" s="69"/>
      <c r="D2" s="72">
        <f>A1</f>
        <v>46057</v>
      </c>
      <c r="E2" s="71">
        <f>A1</f>
        <v>46057</v>
      </c>
    </row>
    <row r="3" spans="1:13" s="11" customFormat="1" x14ac:dyDescent="0.25">
      <c r="A3" s="70"/>
      <c r="B3" s="12" t="s">
        <v>136</v>
      </c>
      <c r="C3" s="69" t="s">
        <v>135</v>
      </c>
      <c r="D3" s="68" t="s">
        <v>134</v>
      </c>
      <c r="E3" s="68" t="s">
        <v>133</v>
      </c>
    </row>
    <row r="4" spans="1:13" s="11" customFormat="1" x14ac:dyDescent="0.25">
      <c r="A4" s="57" t="s">
        <v>132</v>
      </c>
      <c r="B4" s="57" t="s">
        <v>131</v>
      </c>
      <c r="C4" s="67"/>
      <c r="D4" s="66" t="s">
        <v>674</v>
      </c>
      <c r="E4" s="66" t="s">
        <v>673</v>
      </c>
    </row>
    <row r="5" spans="1:13" s="11" customFormat="1" x14ac:dyDescent="0.25">
      <c r="A5" s="57"/>
      <c r="B5" s="57" t="s">
        <v>128</v>
      </c>
      <c r="C5" s="56" t="s">
        <v>10</v>
      </c>
      <c r="D5" s="64"/>
      <c r="E5" s="64"/>
    </row>
    <row r="6" spans="1:13" s="11" customFormat="1" x14ac:dyDescent="0.25">
      <c r="A6" s="57" t="s">
        <v>33</v>
      </c>
      <c r="B6" s="63" t="s">
        <v>127</v>
      </c>
      <c r="C6" s="62"/>
      <c r="D6" s="61" t="s">
        <v>126</v>
      </c>
      <c r="E6" s="61" t="s">
        <v>125</v>
      </c>
      <c r="F6" s="59" t="s">
        <v>112</v>
      </c>
      <c r="G6" s="59" t="s">
        <v>111</v>
      </c>
      <c r="H6" s="59" t="s">
        <v>110</v>
      </c>
      <c r="I6" s="58" t="s">
        <v>109</v>
      </c>
      <c r="J6" s="58" t="s">
        <v>549</v>
      </c>
      <c r="K6" s="141" t="s">
        <v>548</v>
      </c>
      <c r="L6" s="141" t="s">
        <v>547</v>
      </c>
      <c r="M6" s="141" t="s">
        <v>546</v>
      </c>
    </row>
    <row r="7" spans="1:13" s="11" customFormat="1" x14ac:dyDescent="0.25">
      <c r="A7" s="57" t="s">
        <v>108</v>
      </c>
      <c r="B7" s="57"/>
      <c r="C7" s="56"/>
      <c r="D7" s="55"/>
      <c r="E7" s="55"/>
      <c r="F7" s="53"/>
      <c r="G7" s="53"/>
      <c r="H7" s="53"/>
      <c r="I7" s="52"/>
    </row>
    <row r="8" spans="1:13" x14ac:dyDescent="0.25">
      <c r="A8" s="32" t="s">
        <v>89</v>
      </c>
      <c r="D8" s="31" t="s">
        <v>107</v>
      </c>
      <c r="E8" s="31" t="s">
        <v>106</v>
      </c>
      <c r="I8" s="41"/>
    </row>
    <row r="9" spans="1:13" x14ac:dyDescent="0.25">
      <c r="A9" s="5" t="s">
        <v>12</v>
      </c>
      <c r="B9" s="12" t="s">
        <v>11</v>
      </c>
      <c r="C9" s="12" t="s">
        <v>10</v>
      </c>
      <c r="D9" s="11" t="s">
        <v>87</v>
      </c>
      <c r="E9" s="11" t="s">
        <v>86</v>
      </c>
      <c r="F9" s="10">
        <v>814.21100000000001</v>
      </c>
      <c r="G9" s="10">
        <v>1036.6600000000001</v>
      </c>
      <c r="H9" s="10">
        <v>976.86940000000004</v>
      </c>
      <c r="I9" s="9">
        <v>1420.58</v>
      </c>
      <c r="J9" s="9">
        <v>753.05200000000002</v>
      </c>
      <c r="K9" s="9">
        <v>959</v>
      </c>
      <c r="L9" s="9">
        <v>1199</v>
      </c>
      <c r="M9" s="9">
        <v>1194</v>
      </c>
    </row>
    <row r="10" spans="1:13" x14ac:dyDescent="0.25">
      <c r="A10" s="5" t="s">
        <v>12</v>
      </c>
      <c r="B10" s="12" t="s">
        <v>11</v>
      </c>
      <c r="C10" s="12" t="s">
        <v>10</v>
      </c>
      <c r="D10" s="11" t="s">
        <v>85</v>
      </c>
      <c r="E10" s="11" t="s">
        <v>84</v>
      </c>
      <c r="F10" s="10">
        <v>137.7764</v>
      </c>
      <c r="G10" s="10">
        <v>525.99059999999997</v>
      </c>
      <c r="H10" s="10">
        <v>321.65280000000001</v>
      </c>
      <c r="I10" s="9">
        <v>340.214</v>
      </c>
      <c r="J10" s="9">
        <v>238.09739999999999</v>
      </c>
      <c r="K10" s="9">
        <v>266</v>
      </c>
      <c r="L10" s="9">
        <v>219</v>
      </c>
      <c r="M10" s="9">
        <v>410</v>
      </c>
    </row>
    <row r="11" spans="1:13" x14ac:dyDescent="0.25">
      <c r="A11" s="5" t="s">
        <v>12</v>
      </c>
      <c r="B11" s="12" t="s">
        <v>11</v>
      </c>
      <c r="C11" s="12" t="s">
        <v>10</v>
      </c>
      <c r="D11" s="11" t="s">
        <v>83</v>
      </c>
      <c r="E11" s="11" t="s">
        <v>82</v>
      </c>
      <c r="F11" s="10">
        <v>91.149199999999993</v>
      </c>
      <c r="G11" s="10">
        <v>15.170399999999999</v>
      </c>
      <c r="H11" s="10">
        <v>69.685699999999997</v>
      </c>
      <c r="I11" s="9">
        <v>5.1197000000000097</v>
      </c>
      <c r="J11" s="9">
        <v>2.2000000000000001E-3</v>
      </c>
      <c r="K11" s="9">
        <v>139</v>
      </c>
      <c r="L11" s="9">
        <v>33</v>
      </c>
      <c r="M11" s="9">
        <v>69</v>
      </c>
    </row>
    <row r="12" spans="1:13" x14ac:dyDescent="0.25">
      <c r="A12" s="5" t="s">
        <v>12</v>
      </c>
      <c r="B12" s="12" t="s">
        <v>11</v>
      </c>
      <c r="C12" s="12" t="s">
        <v>10</v>
      </c>
      <c r="D12" s="11" t="s">
        <v>81</v>
      </c>
      <c r="E12" s="11" t="s">
        <v>80</v>
      </c>
      <c r="F12" s="10">
        <v>0.41069999999994877</v>
      </c>
      <c r="G12" s="10">
        <v>0.83499999999989605</v>
      </c>
      <c r="H12" s="10">
        <v>8.6599999999918964E-2</v>
      </c>
      <c r="I12" s="9">
        <v>0.10990000000005207</v>
      </c>
      <c r="J12" s="9">
        <v>3.1499999999953433E-2</v>
      </c>
      <c r="K12" s="9">
        <v>0</v>
      </c>
      <c r="L12" s="9">
        <v>0</v>
      </c>
      <c r="M12" s="9">
        <v>0</v>
      </c>
    </row>
    <row r="13" spans="1:13" x14ac:dyDescent="0.25">
      <c r="A13" s="5" t="s">
        <v>12</v>
      </c>
      <c r="B13" s="12" t="s">
        <v>11</v>
      </c>
      <c r="C13" s="12" t="s">
        <v>10</v>
      </c>
      <c r="D13" s="11" t="s">
        <v>79</v>
      </c>
      <c r="E13" s="11" t="s">
        <v>669</v>
      </c>
      <c r="F13" s="10">
        <v>114.0296</v>
      </c>
      <c r="G13" s="10">
        <v>180.38159999999999</v>
      </c>
      <c r="H13" s="10">
        <v>182.04429999999999</v>
      </c>
      <c r="I13" s="9">
        <v>225.4205</v>
      </c>
      <c r="J13" s="9">
        <v>132.08120000000002</v>
      </c>
      <c r="K13" s="9">
        <v>187</v>
      </c>
      <c r="L13" s="9">
        <v>203</v>
      </c>
      <c r="M13" s="9">
        <v>250</v>
      </c>
    </row>
    <row r="14" spans="1:13" x14ac:dyDescent="0.25">
      <c r="A14" s="5" t="s">
        <v>12</v>
      </c>
      <c r="B14" s="12" t="s">
        <v>105</v>
      </c>
      <c r="C14" s="12" t="s">
        <v>18</v>
      </c>
      <c r="D14" s="11" t="s">
        <v>668</v>
      </c>
      <c r="E14" s="11" t="s">
        <v>672</v>
      </c>
      <c r="F14" s="26">
        <v>10.927113701506391</v>
      </c>
      <c r="G14" s="26">
        <v>11.426276528895466</v>
      </c>
      <c r="H14" s="26">
        <v>13.304467715100806</v>
      </c>
      <c r="I14" s="29">
        <v>12.764297147557937</v>
      </c>
      <c r="J14" s="29">
        <v>13.325610575886538</v>
      </c>
      <c r="K14" s="29">
        <v>13.7</v>
      </c>
      <c r="L14" s="29">
        <v>14</v>
      </c>
      <c r="M14" s="29">
        <v>15</v>
      </c>
    </row>
    <row r="15" spans="1:13" x14ac:dyDescent="0.25">
      <c r="A15" s="5" t="s">
        <v>12</v>
      </c>
      <c r="B15" s="12" t="s">
        <v>11</v>
      </c>
      <c r="C15" s="12" t="s">
        <v>10</v>
      </c>
      <c r="D15" s="11" t="s">
        <v>75</v>
      </c>
      <c r="E15" s="11" t="s">
        <v>74</v>
      </c>
      <c r="F15" s="10">
        <v>-59.693300000000001</v>
      </c>
      <c r="G15" s="10">
        <v>-62.853499999999997</v>
      </c>
      <c r="H15" s="10">
        <v>-66.349199999999996</v>
      </c>
      <c r="I15" s="9">
        <v>-73.883399999999995</v>
      </c>
      <c r="J15" s="9">
        <v>-59.828800000000001</v>
      </c>
      <c r="K15" s="9">
        <v>-50</v>
      </c>
      <c r="L15" s="9">
        <v>-61</v>
      </c>
      <c r="M15" s="9">
        <v>-55</v>
      </c>
    </row>
    <row r="16" spans="1:13" x14ac:dyDescent="0.25">
      <c r="A16" s="5" t="s">
        <v>12</v>
      </c>
      <c r="B16" s="12" t="s">
        <v>11</v>
      </c>
      <c r="C16" s="12" t="s">
        <v>10</v>
      </c>
      <c r="D16" s="11" t="s">
        <v>73</v>
      </c>
      <c r="E16" s="11" t="s">
        <v>666</v>
      </c>
      <c r="F16" s="10">
        <v>54.336300000000001</v>
      </c>
      <c r="G16" s="10">
        <v>117.52810000000001</v>
      </c>
      <c r="H16" s="10">
        <v>115.69510000000001</v>
      </c>
      <c r="I16" s="9">
        <v>151.53710000000001</v>
      </c>
      <c r="J16" s="9">
        <v>72.252399999999994</v>
      </c>
      <c r="K16" s="9">
        <v>138</v>
      </c>
      <c r="L16" s="9">
        <v>142</v>
      </c>
      <c r="M16" s="9">
        <v>195</v>
      </c>
    </row>
    <row r="17" spans="1:13" x14ac:dyDescent="0.25">
      <c r="A17" s="5" t="s">
        <v>12</v>
      </c>
      <c r="B17" s="12" t="s">
        <v>105</v>
      </c>
      <c r="C17" s="12" t="s">
        <v>18</v>
      </c>
      <c r="D17" s="11" t="s">
        <v>665</v>
      </c>
      <c r="E17" s="11" t="s">
        <v>671</v>
      </c>
      <c r="F17" s="26">
        <v>5.2068842495208409</v>
      </c>
      <c r="G17" s="26">
        <v>7.4448201508118315</v>
      </c>
      <c r="H17" s="26">
        <v>8.4554238871821834</v>
      </c>
      <c r="I17" s="6">
        <v>8.580695071119095</v>
      </c>
      <c r="J17" s="6">
        <v>7.2895108885532851</v>
      </c>
      <c r="K17" s="29">
        <v>10.1</v>
      </c>
      <c r="L17" s="29">
        <v>9.8000000000000007</v>
      </c>
      <c r="M17" s="29">
        <v>11.7</v>
      </c>
    </row>
    <row r="18" spans="1:13" x14ac:dyDescent="0.25">
      <c r="A18" s="5" t="s">
        <v>12</v>
      </c>
      <c r="B18" s="12" t="s">
        <v>11</v>
      </c>
      <c r="C18" s="12" t="s">
        <v>52</v>
      </c>
      <c r="D18" s="11" t="s">
        <v>51</v>
      </c>
      <c r="E18" s="11" t="s">
        <v>50</v>
      </c>
      <c r="F18" s="36">
        <v>742</v>
      </c>
      <c r="G18" s="36">
        <v>678.2</v>
      </c>
      <c r="H18" s="36">
        <v>503.8</v>
      </c>
      <c r="I18" s="9">
        <v>452.5</v>
      </c>
      <c r="J18" s="9">
        <v>451.4</v>
      </c>
      <c r="K18" s="3">
        <v>449</v>
      </c>
      <c r="L18" s="245">
        <v>437.4</v>
      </c>
      <c r="M18" s="245">
        <v>437</v>
      </c>
    </row>
    <row r="19" spans="1:13" s="45" customFormat="1" x14ac:dyDescent="0.25">
      <c r="A19" s="22" t="s">
        <v>33</v>
      </c>
      <c r="B19" s="21" t="s">
        <v>11</v>
      </c>
      <c r="C19" s="20"/>
      <c r="D19" s="19" t="s">
        <v>49</v>
      </c>
      <c r="E19" s="19" t="s">
        <v>48</v>
      </c>
      <c r="F19" s="24"/>
      <c r="G19" s="24"/>
      <c r="H19" s="24"/>
      <c r="I19" s="17"/>
      <c r="J19" s="24"/>
    </row>
    <row r="20" spans="1:13" x14ac:dyDescent="0.25">
      <c r="A20" s="5" t="s">
        <v>12</v>
      </c>
      <c r="B20" s="12" t="s">
        <v>11</v>
      </c>
      <c r="C20" s="12" t="s">
        <v>15</v>
      </c>
      <c r="D20" s="11" t="s">
        <v>47</v>
      </c>
      <c r="E20" s="11" t="s">
        <v>46</v>
      </c>
      <c r="F20" s="10">
        <v>9000</v>
      </c>
      <c r="G20" s="10">
        <v>8600</v>
      </c>
      <c r="H20" s="10">
        <v>8200</v>
      </c>
      <c r="I20" s="9">
        <v>7600</v>
      </c>
      <c r="J20" s="9">
        <v>7800</v>
      </c>
      <c r="K20" s="244">
        <v>7600</v>
      </c>
      <c r="L20" s="244">
        <v>7500</v>
      </c>
      <c r="M20" s="244">
        <v>7000</v>
      </c>
    </row>
    <row r="21" spans="1:13" x14ac:dyDescent="0.25">
      <c r="A21" s="5" t="s">
        <v>12</v>
      </c>
      <c r="B21" s="12" t="s">
        <v>11</v>
      </c>
      <c r="C21" s="12" t="s">
        <v>15</v>
      </c>
      <c r="D21" s="11" t="s">
        <v>45</v>
      </c>
      <c r="E21" s="11" t="s">
        <v>44</v>
      </c>
      <c r="F21" s="10">
        <v>1600</v>
      </c>
      <c r="G21" s="10">
        <v>1500</v>
      </c>
      <c r="H21" s="10">
        <v>1400</v>
      </c>
      <c r="I21" s="9">
        <v>1400</v>
      </c>
      <c r="J21" s="9">
        <v>1600</v>
      </c>
      <c r="K21" s="9">
        <v>2100</v>
      </c>
      <c r="L21" s="9">
        <v>2000</v>
      </c>
      <c r="M21" s="9">
        <v>1700</v>
      </c>
    </row>
    <row r="22" spans="1:13" x14ac:dyDescent="0.25">
      <c r="A22" s="22" t="s">
        <v>33</v>
      </c>
      <c r="B22" s="21" t="s">
        <v>11</v>
      </c>
      <c r="C22" s="20"/>
      <c r="D22" s="19" t="s">
        <v>43</v>
      </c>
      <c r="E22" s="19" t="s">
        <v>42</v>
      </c>
      <c r="F22" s="16"/>
      <c r="G22" s="16"/>
      <c r="H22" s="16"/>
      <c r="I22" s="17"/>
      <c r="J22" s="16"/>
      <c r="K22" s="16"/>
      <c r="L22" s="16"/>
    </row>
    <row r="23" spans="1:13" x14ac:dyDescent="0.25">
      <c r="A23" s="5" t="s">
        <v>12</v>
      </c>
      <c r="B23" s="12" t="s">
        <v>11</v>
      </c>
      <c r="C23" s="12" t="s">
        <v>15</v>
      </c>
      <c r="D23" s="11" t="s">
        <v>30</v>
      </c>
      <c r="E23" s="11" t="s">
        <v>29</v>
      </c>
      <c r="F23" s="10">
        <v>146</v>
      </c>
      <c r="G23" s="10">
        <v>228</v>
      </c>
      <c r="H23" s="10">
        <v>232</v>
      </c>
      <c r="I23" s="9">
        <v>304</v>
      </c>
      <c r="J23" s="9">
        <v>157</v>
      </c>
      <c r="K23" s="9">
        <v>230</v>
      </c>
      <c r="L23" s="9">
        <v>158</v>
      </c>
      <c r="M23" s="9">
        <v>202</v>
      </c>
    </row>
    <row r="24" spans="1:13" x14ac:dyDescent="0.25">
      <c r="A24" s="5" t="s">
        <v>12</v>
      </c>
      <c r="B24" s="12" t="s">
        <v>11</v>
      </c>
      <c r="C24" s="12" t="s">
        <v>10</v>
      </c>
      <c r="D24" s="11" t="s">
        <v>28</v>
      </c>
      <c r="E24" s="11" t="s">
        <v>27</v>
      </c>
      <c r="F24" s="36">
        <v>631.32140000000004</v>
      </c>
      <c r="G24" s="36">
        <v>1111.1967</v>
      </c>
      <c r="H24" s="36">
        <v>1146.5595000000001</v>
      </c>
      <c r="I24" s="9">
        <v>1540.2157999999999</v>
      </c>
      <c r="J24" s="9">
        <v>757.98059999999998</v>
      </c>
      <c r="K24" s="9">
        <v>1062</v>
      </c>
      <c r="L24" s="9">
        <v>801</v>
      </c>
      <c r="M24" s="9">
        <v>987</v>
      </c>
    </row>
    <row r="25" spans="1:13" x14ac:dyDescent="0.25">
      <c r="A25" s="5" t="s">
        <v>12</v>
      </c>
      <c r="B25" s="12" t="s">
        <v>11</v>
      </c>
      <c r="C25" s="12" t="s">
        <v>15</v>
      </c>
      <c r="D25" s="11" t="s">
        <v>26</v>
      </c>
      <c r="E25" s="11" t="s">
        <v>25</v>
      </c>
      <c r="F25" s="10">
        <v>40</v>
      </c>
      <c r="G25" s="10">
        <v>218</v>
      </c>
      <c r="H25" s="10">
        <v>228</v>
      </c>
      <c r="I25" s="9">
        <v>171</v>
      </c>
      <c r="J25" s="9">
        <v>74</v>
      </c>
      <c r="K25" s="9">
        <v>345</v>
      </c>
      <c r="L25" s="9">
        <v>227</v>
      </c>
      <c r="M25" s="9">
        <v>275</v>
      </c>
    </row>
    <row r="26" spans="1:13" x14ac:dyDescent="0.25">
      <c r="A26" s="5" t="s">
        <v>12</v>
      </c>
      <c r="B26" s="12" t="s">
        <v>11</v>
      </c>
      <c r="C26" s="12" t="s">
        <v>15</v>
      </c>
      <c r="D26" s="11" t="s">
        <v>24</v>
      </c>
      <c r="E26" s="11" t="s">
        <v>23</v>
      </c>
      <c r="F26" s="10">
        <v>1301</v>
      </c>
      <c r="G26" s="10">
        <v>1304</v>
      </c>
      <c r="H26" s="10">
        <v>1399</v>
      </c>
      <c r="I26" s="9">
        <v>1219</v>
      </c>
      <c r="J26" s="9">
        <v>1148</v>
      </c>
      <c r="K26" s="9">
        <v>1303</v>
      </c>
      <c r="L26" s="9">
        <v>1381</v>
      </c>
      <c r="M26" s="9">
        <v>1328</v>
      </c>
    </row>
    <row r="27" spans="1:13" x14ac:dyDescent="0.25">
      <c r="A27" s="5" t="s">
        <v>12</v>
      </c>
      <c r="B27" s="12" t="s">
        <v>105</v>
      </c>
      <c r="C27" s="12" t="s">
        <v>18</v>
      </c>
      <c r="D27" s="11" t="s">
        <v>41</v>
      </c>
      <c r="E27" s="11" t="s">
        <v>40</v>
      </c>
      <c r="F27" s="10">
        <v>45</v>
      </c>
      <c r="G27" s="10">
        <v>45</v>
      </c>
      <c r="H27" s="10">
        <v>48</v>
      </c>
      <c r="I27" s="9">
        <v>50.205086136177194</v>
      </c>
      <c r="J27" s="9">
        <v>54.181184668989545</v>
      </c>
      <c r="K27" s="9">
        <v>52</v>
      </c>
      <c r="L27" s="9">
        <v>50</v>
      </c>
      <c r="M27" s="9">
        <v>64</v>
      </c>
    </row>
    <row r="28" spans="1:13" x14ac:dyDescent="0.25">
      <c r="A28" s="5" t="s">
        <v>12</v>
      </c>
      <c r="B28" s="12" t="s">
        <v>11</v>
      </c>
      <c r="C28" s="12" t="s">
        <v>15</v>
      </c>
      <c r="D28" s="11" t="s">
        <v>661</v>
      </c>
      <c r="E28" s="11" t="s">
        <v>660</v>
      </c>
      <c r="F28" s="10">
        <v>70</v>
      </c>
      <c r="G28" s="10">
        <v>61</v>
      </c>
      <c r="H28" s="10">
        <v>53</v>
      </c>
      <c r="I28" s="9">
        <v>34</v>
      </c>
      <c r="J28" s="9">
        <v>32</v>
      </c>
      <c r="K28" s="9">
        <v>42</v>
      </c>
      <c r="L28" s="9">
        <v>46</v>
      </c>
      <c r="M28" s="9">
        <v>47</v>
      </c>
    </row>
    <row r="29" spans="1:13" x14ac:dyDescent="0.25">
      <c r="A29" s="5" t="s">
        <v>12</v>
      </c>
      <c r="B29" s="12" t="s">
        <v>11</v>
      </c>
      <c r="C29" s="12" t="s">
        <v>15</v>
      </c>
      <c r="D29" s="11" t="s">
        <v>35</v>
      </c>
      <c r="E29" s="11" t="s">
        <v>34</v>
      </c>
      <c r="F29" s="10">
        <v>788</v>
      </c>
      <c r="G29" s="10">
        <v>778</v>
      </c>
      <c r="H29" s="10">
        <v>774</v>
      </c>
      <c r="I29" s="9">
        <v>641</v>
      </c>
      <c r="J29" s="9">
        <v>558</v>
      </c>
      <c r="K29" s="9">
        <v>673</v>
      </c>
      <c r="L29" s="9">
        <v>742</v>
      </c>
      <c r="M29" s="9">
        <v>815</v>
      </c>
    </row>
    <row r="30" spans="1:13" x14ac:dyDescent="0.25">
      <c r="A30" s="5" t="s">
        <v>12</v>
      </c>
      <c r="B30" s="12" t="s">
        <v>11</v>
      </c>
      <c r="C30" s="12" t="s">
        <v>15</v>
      </c>
      <c r="D30" s="11" t="s">
        <v>14</v>
      </c>
      <c r="E30" s="11" t="s">
        <v>13</v>
      </c>
      <c r="F30" s="10">
        <v>187</v>
      </c>
      <c r="G30" s="10">
        <v>228</v>
      </c>
      <c r="H30" s="10">
        <v>153</v>
      </c>
      <c r="I30" s="9">
        <v>360</v>
      </c>
      <c r="J30" s="9">
        <v>157</v>
      </c>
      <c r="K30" s="9">
        <v>178</v>
      </c>
      <c r="L30" s="9">
        <v>144</v>
      </c>
      <c r="M30" s="9">
        <v>331</v>
      </c>
    </row>
    <row r="31" spans="1:13" x14ac:dyDescent="0.25">
      <c r="A31" s="22" t="s">
        <v>33</v>
      </c>
      <c r="B31" s="21" t="s">
        <v>11</v>
      </c>
      <c r="C31" s="20"/>
      <c r="D31" s="19" t="s">
        <v>32</v>
      </c>
      <c r="E31" s="19" t="s">
        <v>31</v>
      </c>
      <c r="F31" s="16"/>
      <c r="G31" s="16"/>
      <c r="H31" s="16"/>
      <c r="I31" s="17"/>
      <c r="J31" s="16"/>
      <c r="K31" s="16"/>
      <c r="L31" s="16"/>
    </row>
    <row r="32" spans="1:13" x14ac:dyDescent="0.25">
      <c r="A32" s="5" t="s">
        <v>12</v>
      </c>
      <c r="B32" s="12" t="s">
        <v>11</v>
      </c>
      <c r="C32" s="12" t="s">
        <v>15</v>
      </c>
      <c r="D32" s="11" t="s">
        <v>30</v>
      </c>
      <c r="E32" s="11" t="s">
        <v>29</v>
      </c>
      <c r="F32" s="10">
        <v>0</v>
      </c>
      <c r="G32" s="10">
        <v>0</v>
      </c>
      <c r="H32" s="10">
        <v>89</v>
      </c>
      <c r="I32" s="9">
        <v>385</v>
      </c>
      <c r="J32" s="9">
        <v>0</v>
      </c>
      <c r="K32" s="9">
        <v>0</v>
      </c>
      <c r="L32" s="9">
        <v>0</v>
      </c>
      <c r="M32" s="9">
        <v>354</v>
      </c>
    </row>
    <row r="33" spans="1:13" x14ac:dyDescent="0.25">
      <c r="A33" s="5" t="s">
        <v>12</v>
      </c>
      <c r="B33" s="12" t="s">
        <v>11</v>
      </c>
      <c r="C33" s="12" t="s">
        <v>10</v>
      </c>
      <c r="D33" s="11" t="s">
        <v>28</v>
      </c>
      <c r="E33" s="11" t="s">
        <v>27</v>
      </c>
      <c r="F33" s="10">
        <v>0</v>
      </c>
      <c r="G33" s="10">
        <v>0</v>
      </c>
      <c r="H33" s="10">
        <v>346.58709999999996</v>
      </c>
      <c r="I33" s="9">
        <v>1185.1152999999999</v>
      </c>
      <c r="J33" s="9">
        <v>0.98570000000000002</v>
      </c>
      <c r="K33" s="9">
        <v>0</v>
      </c>
      <c r="L33" s="9">
        <v>2</v>
      </c>
      <c r="M33" s="9">
        <v>1215</v>
      </c>
    </row>
    <row r="34" spans="1:13" x14ac:dyDescent="0.25">
      <c r="A34" s="5" t="s">
        <v>12</v>
      </c>
      <c r="B34" s="12" t="s">
        <v>11</v>
      </c>
      <c r="C34" s="12" t="s">
        <v>15</v>
      </c>
      <c r="D34" s="11" t="s">
        <v>26</v>
      </c>
      <c r="E34" s="11" t="s">
        <v>25</v>
      </c>
      <c r="F34" s="10">
        <v>0</v>
      </c>
      <c r="G34" s="10">
        <v>0</v>
      </c>
      <c r="H34" s="10">
        <v>89</v>
      </c>
      <c r="I34" s="9">
        <v>385</v>
      </c>
      <c r="J34" s="9">
        <v>0</v>
      </c>
      <c r="K34" s="9">
        <v>0</v>
      </c>
      <c r="L34" s="9">
        <v>0</v>
      </c>
      <c r="M34" s="9">
        <v>354</v>
      </c>
    </row>
    <row r="35" spans="1:13" x14ac:dyDescent="0.25">
      <c r="A35" s="5" t="s">
        <v>12</v>
      </c>
      <c r="B35" s="12" t="s">
        <v>11</v>
      </c>
      <c r="C35" s="12" t="s">
        <v>15</v>
      </c>
      <c r="D35" s="11" t="s">
        <v>24</v>
      </c>
      <c r="E35" s="11" t="s">
        <v>23</v>
      </c>
      <c r="F35" s="10">
        <v>484</v>
      </c>
      <c r="G35" s="10">
        <v>466</v>
      </c>
      <c r="H35" s="10">
        <v>555</v>
      </c>
      <c r="I35" s="9">
        <v>745</v>
      </c>
      <c r="J35" s="9">
        <v>745</v>
      </c>
      <c r="K35" s="9">
        <v>650</v>
      </c>
      <c r="L35" s="9">
        <v>650</v>
      </c>
      <c r="M35" s="9">
        <v>828</v>
      </c>
    </row>
    <row r="36" spans="1:13" x14ac:dyDescent="0.25">
      <c r="A36" s="5" t="s">
        <v>12</v>
      </c>
      <c r="B36" s="12" t="s">
        <v>105</v>
      </c>
      <c r="C36" s="12" t="s">
        <v>18</v>
      </c>
      <c r="D36" s="11" t="s">
        <v>41</v>
      </c>
      <c r="E36" s="11" t="s">
        <v>99</v>
      </c>
      <c r="F36" s="10">
        <v>100</v>
      </c>
      <c r="G36" s="10">
        <v>100</v>
      </c>
      <c r="H36" s="10">
        <v>100</v>
      </c>
      <c r="I36" s="9">
        <v>100</v>
      </c>
      <c r="J36" s="9">
        <v>100</v>
      </c>
      <c r="K36" s="9">
        <v>100</v>
      </c>
      <c r="L36" s="9">
        <v>100</v>
      </c>
      <c r="M36" s="9">
        <v>100</v>
      </c>
    </row>
    <row r="37" spans="1:13" x14ac:dyDescent="0.25">
      <c r="A37" s="5" t="s">
        <v>12</v>
      </c>
      <c r="B37" s="12" t="s">
        <v>11</v>
      </c>
      <c r="C37" s="12" t="s">
        <v>15</v>
      </c>
      <c r="D37" s="11" t="s">
        <v>14</v>
      </c>
      <c r="E37" s="11" t="s">
        <v>13</v>
      </c>
      <c r="F37" s="10">
        <v>0</v>
      </c>
      <c r="G37" s="10">
        <v>18</v>
      </c>
      <c r="H37" s="10">
        <v>0</v>
      </c>
      <c r="I37" s="9">
        <v>195</v>
      </c>
      <c r="J37" s="9">
        <v>0</v>
      </c>
      <c r="K37" s="9">
        <v>95</v>
      </c>
      <c r="L37" s="9">
        <v>0</v>
      </c>
      <c r="M37" s="9">
        <v>176</v>
      </c>
    </row>
    <row r="38" spans="1:13" x14ac:dyDescent="0.25">
      <c r="A38" s="5" t="s">
        <v>7</v>
      </c>
      <c r="D38" s="11"/>
      <c r="E38" s="11"/>
      <c r="I38" s="51"/>
    </row>
    <row r="39" spans="1:13" x14ac:dyDescent="0.25">
      <c r="A39" s="5" t="s">
        <v>7</v>
      </c>
      <c r="D39" s="11"/>
      <c r="E39" s="11"/>
      <c r="I39" s="51"/>
    </row>
    <row r="40" spans="1:13" s="45" customFormat="1" x14ac:dyDescent="0.25">
      <c r="A40" s="32" t="s">
        <v>89</v>
      </c>
      <c r="B40" s="40"/>
      <c r="C40" s="40"/>
      <c r="D40" s="243" t="s">
        <v>104</v>
      </c>
      <c r="E40" s="243" t="s">
        <v>103</v>
      </c>
      <c r="F40" s="49"/>
      <c r="G40" s="49"/>
      <c r="H40" s="49"/>
      <c r="I40" s="48"/>
    </row>
    <row r="41" spans="1:13" s="13" customFormat="1" x14ac:dyDescent="0.25">
      <c r="A41" s="5" t="s">
        <v>12</v>
      </c>
      <c r="B41" s="12" t="s">
        <v>11</v>
      </c>
      <c r="C41" s="12" t="s">
        <v>10</v>
      </c>
      <c r="D41" s="11" t="s">
        <v>87</v>
      </c>
      <c r="E41" s="11" t="s">
        <v>86</v>
      </c>
      <c r="F41" s="14">
        <v>208.94039999999998</v>
      </c>
      <c r="G41" s="14">
        <v>256.37610000000001</v>
      </c>
      <c r="H41" s="14">
        <v>98.458399999999997</v>
      </c>
      <c r="I41" s="9">
        <v>213.44289999999998</v>
      </c>
      <c r="J41" s="9">
        <v>204.34620000000001</v>
      </c>
      <c r="K41" s="9">
        <v>142</v>
      </c>
      <c r="L41" s="9">
        <v>155</v>
      </c>
      <c r="M41" s="9">
        <v>293</v>
      </c>
    </row>
    <row r="42" spans="1:13" s="13" customFormat="1" x14ac:dyDescent="0.25">
      <c r="A42" s="5" t="s">
        <v>12</v>
      </c>
      <c r="B42" s="12" t="s">
        <v>11</v>
      </c>
      <c r="C42" s="12" t="s">
        <v>10</v>
      </c>
      <c r="D42" s="11" t="s">
        <v>85</v>
      </c>
      <c r="E42" s="11" t="s">
        <v>84</v>
      </c>
      <c r="F42" s="14">
        <v>0.5706</v>
      </c>
      <c r="G42" s="14">
        <v>2.4606999999999997</v>
      </c>
      <c r="H42" s="14">
        <v>2.3350999999999997</v>
      </c>
      <c r="I42" s="9">
        <v>10.0983</v>
      </c>
      <c r="J42" s="9">
        <v>0.67320000000000002</v>
      </c>
      <c r="K42" s="9">
        <v>14</v>
      </c>
      <c r="L42" s="9">
        <v>39</v>
      </c>
      <c r="M42" s="9">
        <v>81</v>
      </c>
    </row>
    <row r="43" spans="1:13" s="13" customFormat="1" x14ac:dyDescent="0.25">
      <c r="A43" s="5" t="s">
        <v>12</v>
      </c>
      <c r="B43" s="12" t="s">
        <v>11</v>
      </c>
      <c r="C43" s="12" t="s">
        <v>10</v>
      </c>
      <c r="D43" s="11" t="s">
        <v>83</v>
      </c>
      <c r="E43" s="11" t="s">
        <v>82</v>
      </c>
      <c r="F43" s="14">
        <v>2.2000000000000002</v>
      </c>
      <c r="G43" s="14">
        <v>111.5432</v>
      </c>
      <c r="H43" s="14">
        <v>186.273</v>
      </c>
      <c r="I43" s="9">
        <v>1.6</v>
      </c>
      <c r="J43" s="9">
        <v>31.245099999999997</v>
      </c>
      <c r="K43" s="9">
        <v>-1</v>
      </c>
      <c r="L43" s="9">
        <v>148</v>
      </c>
      <c r="M43" s="9">
        <v>75</v>
      </c>
    </row>
    <row r="44" spans="1:13" s="13" customFormat="1" x14ac:dyDescent="0.25">
      <c r="A44" s="5" t="s">
        <v>12</v>
      </c>
      <c r="B44" s="12" t="s">
        <v>11</v>
      </c>
      <c r="C44" s="12" t="s">
        <v>10</v>
      </c>
      <c r="D44" s="11" t="s">
        <v>81</v>
      </c>
      <c r="E44" s="11" t="s">
        <v>80</v>
      </c>
      <c r="F44" s="14">
        <v>1.5551000000000119</v>
      </c>
      <c r="G44" s="14">
        <v>2.1839000000000368</v>
      </c>
      <c r="H44" s="14">
        <v>1.0362000000000364</v>
      </c>
      <c r="I44" s="9">
        <v>1.9656000000000122</v>
      </c>
      <c r="J44" s="9">
        <v>1.4186999999999905</v>
      </c>
      <c r="K44" s="9">
        <v>3</v>
      </c>
      <c r="L44" s="9">
        <v>0</v>
      </c>
      <c r="M44" s="9">
        <v>2</v>
      </c>
    </row>
    <row r="45" spans="1:13" x14ac:dyDescent="0.25">
      <c r="A45" s="5" t="s">
        <v>12</v>
      </c>
      <c r="B45" s="12" t="s">
        <v>11</v>
      </c>
      <c r="C45" s="12" t="s">
        <v>10</v>
      </c>
      <c r="D45" s="11" t="s">
        <v>79</v>
      </c>
      <c r="E45" s="11" t="s">
        <v>669</v>
      </c>
      <c r="F45" s="10">
        <v>10.201700000000001</v>
      </c>
      <c r="G45" s="10">
        <v>15.742899999999999</v>
      </c>
      <c r="H45" s="10">
        <v>-3.4975999999999998</v>
      </c>
      <c r="I45" s="9">
        <v>33.664499999999997</v>
      </c>
      <c r="J45" s="9">
        <v>30.446000000000002</v>
      </c>
      <c r="K45" s="9">
        <v>11</v>
      </c>
      <c r="L45" s="9">
        <v>36</v>
      </c>
      <c r="M45" s="9">
        <v>72</v>
      </c>
    </row>
    <row r="46" spans="1:13" x14ac:dyDescent="0.25">
      <c r="A46" s="5" t="s">
        <v>12</v>
      </c>
      <c r="B46" s="12" t="s">
        <v>102</v>
      </c>
      <c r="C46" s="12" t="s">
        <v>18</v>
      </c>
      <c r="D46" s="11" t="s">
        <v>668</v>
      </c>
      <c r="E46" s="11" t="s">
        <v>672</v>
      </c>
      <c r="F46" s="26">
        <v>4.7835544420796365</v>
      </c>
      <c r="G46" s="26">
        <v>4.2255570118307215</v>
      </c>
      <c r="H46" s="26">
        <v>-1.2140115313046351</v>
      </c>
      <c r="I46" s="29">
        <v>14.823202123406254</v>
      </c>
      <c r="J46" s="29">
        <v>12.809487586838278</v>
      </c>
      <c r="K46" s="29">
        <v>6.7</v>
      </c>
      <c r="L46" s="29">
        <v>10.4</v>
      </c>
      <c r="M46" s="29">
        <v>15.9</v>
      </c>
    </row>
    <row r="47" spans="1:13" x14ac:dyDescent="0.25">
      <c r="A47" s="5" t="s">
        <v>12</v>
      </c>
      <c r="B47" s="12" t="s">
        <v>11</v>
      </c>
      <c r="C47" s="12" t="s">
        <v>10</v>
      </c>
      <c r="D47" s="11" t="s">
        <v>75</v>
      </c>
      <c r="E47" s="11" t="s">
        <v>74</v>
      </c>
      <c r="F47" s="10">
        <v>-28.758900000000001</v>
      </c>
      <c r="G47" s="10">
        <v>-31.629099999999998</v>
      </c>
      <c r="H47" s="10">
        <v>-26.194599999999998</v>
      </c>
      <c r="I47" s="9">
        <v>-31.122499999999999</v>
      </c>
      <c r="J47" s="9">
        <v>-27.247799999999998</v>
      </c>
      <c r="K47" s="9">
        <v>-35</v>
      </c>
      <c r="L47" s="9">
        <v>-25</v>
      </c>
      <c r="M47" s="9">
        <v>-29</v>
      </c>
    </row>
    <row r="48" spans="1:13" s="13" customFormat="1" x14ac:dyDescent="0.25">
      <c r="A48" s="5" t="s">
        <v>12</v>
      </c>
      <c r="B48" s="12" t="s">
        <v>11</v>
      </c>
      <c r="C48" s="12" t="s">
        <v>10</v>
      </c>
      <c r="D48" s="11" t="s">
        <v>73</v>
      </c>
      <c r="E48" s="11" t="s">
        <v>666</v>
      </c>
      <c r="F48" s="14">
        <v>-18.557200000000002</v>
      </c>
      <c r="G48" s="14">
        <v>-15.860899999999999</v>
      </c>
      <c r="H48" s="14">
        <v>-29.6922</v>
      </c>
      <c r="I48" s="9">
        <v>2.5425</v>
      </c>
      <c r="J48" s="9">
        <v>3.1980999999999997</v>
      </c>
      <c r="K48" s="9">
        <v>-24</v>
      </c>
      <c r="L48" s="9">
        <v>10</v>
      </c>
      <c r="M48" s="9">
        <v>43</v>
      </c>
    </row>
    <row r="49" spans="1:13" x14ac:dyDescent="0.25">
      <c r="A49" s="5" t="s">
        <v>12</v>
      </c>
      <c r="B49" s="12" t="s">
        <v>102</v>
      </c>
      <c r="C49" s="12" t="s">
        <v>18</v>
      </c>
      <c r="D49" s="11" t="s">
        <v>665</v>
      </c>
      <c r="E49" s="11" t="s">
        <v>671</v>
      </c>
      <c r="F49" s="26">
        <v>-8.7014298099885536</v>
      </c>
      <c r="G49" s="26">
        <v>-4.257229430978148</v>
      </c>
      <c r="H49" s="26">
        <v>-10.306116534138692</v>
      </c>
      <c r="I49" s="6">
        <v>1.1195173372175558</v>
      </c>
      <c r="J49" s="6">
        <v>1.3455305212989388</v>
      </c>
      <c r="K49" s="6">
        <v>-15.5</v>
      </c>
      <c r="L49" s="6">
        <v>3</v>
      </c>
      <c r="M49" s="6">
        <v>9.6</v>
      </c>
    </row>
    <row r="50" spans="1:13" s="45" customFormat="1" x14ac:dyDescent="0.25">
      <c r="A50" s="5" t="s">
        <v>12</v>
      </c>
      <c r="B50" s="12" t="s">
        <v>11</v>
      </c>
      <c r="C50" s="12" t="s">
        <v>52</v>
      </c>
      <c r="D50" s="11" t="s">
        <v>51</v>
      </c>
      <c r="E50" s="11" t="s">
        <v>50</v>
      </c>
      <c r="F50" s="14">
        <v>92.6</v>
      </c>
      <c r="G50" s="14">
        <v>89.4</v>
      </c>
      <c r="H50" s="14">
        <v>88.2</v>
      </c>
      <c r="I50" s="9">
        <v>86.8</v>
      </c>
      <c r="J50" s="9">
        <v>81.099999999999994</v>
      </c>
      <c r="K50" s="9">
        <v>81.099999999999994</v>
      </c>
      <c r="L50" s="9">
        <v>82</v>
      </c>
      <c r="M50" s="9">
        <v>83</v>
      </c>
    </row>
    <row r="51" spans="1:13" s="45" customFormat="1" x14ac:dyDescent="0.25">
      <c r="A51" s="22" t="s">
        <v>33</v>
      </c>
      <c r="B51" s="21" t="s">
        <v>11</v>
      </c>
      <c r="C51" s="20"/>
      <c r="D51" s="19" t="s">
        <v>49</v>
      </c>
      <c r="E51" s="19" t="s">
        <v>48</v>
      </c>
      <c r="F51" s="24"/>
      <c r="G51" s="24"/>
      <c r="H51" s="24"/>
      <c r="I51" s="17"/>
      <c r="J51" s="24"/>
      <c r="K51" s="24"/>
      <c r="L51" s="24"/>
    </row>
    <row r="52" spans="1:13" s="13" customFormat="1" x14ac:dyDescent="0.25">
      <c r="A52" s="5" t="s">
        <v>12</v>
      </c>
      <c r="B52" s="12" t="s">
        <v>11</v>
      </c>
      <c r="C52" s="12" t="s">
        <v>15</v>
      </c>
      <c r="D52" s="11" t="s">
        <v>47</v>
      </c>
      <c r="E52" s="11" t="s">
        <v>46</v>
      </c>
      <c r="F52" s="14">
        <v>9700</v>
      </c>
      <c r="G52" s="14">
        <v>9600</v>
      </c>
      <c r="H52" s="14">
        <v>8900</v>
      </c>
      <c r="I52" s="9">
        <v>8700</v>
      </c>
      <c r="J52" s="9">
        <v>8400</v>
      </c>
      <c r="K52" s="9">
        <v>8300</v>
      </c>
      <c r="L52" s="9">
        <v>8100</v>
      </c>
      <c r="M52" s="9">
        <v>7800</v>
      </c>
    </row>
    <row r="53" spans="1:13" s="13" customFormat="1" ht="15" customHeight="1" x14ac:dyDescent="0.25">
      <c r="A53" s="5" t="s">
        <v>12</v>
      </c>
      <c r="B53" s="12" t="s">
        <v>11</v>
      </c>
      <c r="C53" s="12" t="s">
        <v>15</v>
      </c>
      <c r="D53" s="11" t="s">
        <v>45</v>
      </c>
      <c r="E53" s="11" t="s">
        <v>44</v>
      </c>
      <c r="F53" s="14">
        <v>2800</v>
      </c>
      <c r="G53" s="14">
        <v>2500</v>
      </c>
      <c r="H53" s="14">
        <v>2200</v>
      </c>
      <c r="I53" s="9">
        <v>1800</v>
      </c>
      <c r="J53" s="9">
        <v>1800</v>
      </c>
      <c r="K53" s="9">
        <v>1700</v>
      </c>
      <c r="L53" s="9">
        <v>1700</v>
      </c>
      <c r="M53" s="9">
        <v>1700</v>
      </c>
    </row>
    <row r="54" spans="1:13" x14ac:dyDescent="0.25">
      <c r="A54" s="22" t="s">
        <v>33</v>
      </c>
      <c r="B54" s="21" t="s">
        <v>11</v>
      </c>
      <c r="C54" s="20"/>
      <c r="D54" s="19" t="s">
        <v>43</v>
      </c>
      <c r="E54" s="19" t="s">
        <v>42</v>
      </c>
      <c r="F54" s="16"/>
      <c r="G54" s="16"/>
      <c r="H54" s="16"/>
      <c r="I54" s="17"/>
      <c r="J54" s="16"/>
      <c r="K54" s="16"/>
      <c r="L54" s="16"/>
    </row>
    <row r="55" spans="1:13" x14ac:dyDescent="0.25">
      <c r="A55" s="5" t="s">
        <v>12</v>
      </c>
      <c r="B55" s="12" t="s">
        <v>11</v>
      </c>
      <c r="C55" s="12" t="s">
        <v>15</v>
      </c>
      <c r="D55" s="11" t="s">
        <v>30</v>
      </c>
      <c r="E55" s="11" t="s">
        <v>29</v>
      </c>
      <c r="F55" s="10">
        <v>47</v>
      </c>
      <c r="G55" s="10">
        <v>54</v>
      </c>
      <c r="H55" s="10">
        <v>38</v>
      </c>
      <c r="I55" s="9">
        <v>94</v>
      </c>
      <c r="J55" s="9">
        <v>45</v>
      </c>
      <c r="K55" s="9">
        <v>34</v>
      </c>
      <c r="L55" s="9">
        <v>69</v>
      </c>
      <c r="M55" s="9">
        <v>66</v>
      </c>
    </row>
    <row r="56" spans="1:13" s="13" customFormat="1" ht="15" customHeight="1" x14ac:dyDescent="0.25">
      <c r="A56" s="5" t="s">
        <v>12</v>
      </c>
      <c r="B56" s="12" t="s">
        <v>11</v>
      </c>
      <c r="C56" s="12" t="s">
        <v>10</v>
      </c>
      <c r="D56" s="11" t="s">
        <v>28</v>
      </c>
      <c r="E56" s="11" t="s">
        <v>27</v>
      </c>
      <c r="F56" s="14">
        <v>195.24370000000002</v>
      </c>
      <c r="G56" s="14">
        <v>226.5316</v>
      </c>
      <c r="H56" s="14">
        <v>124.1285</v>
      </c>
      <c r="I56" s="9">
        <v>443.33209999999997</v>
      </c>
      <c r="J56" s="9">
        <v>204.80600000000001</v>
      </c>
      <c r="K56" s="9">
        <v>134</v>
      </c>
      <c r="L56" s="9">
        <v>315</v>
      </c>
      <c r="M56" s="9">
        <v>251</v>
      </c>
    </row>
    <row r="57" spans="1:13" s="3" customFormat="1" x14ac:dyDescent="0.25">
      <c r="A57" s="5" t="s">
        <v>12</v>
      </c>
      <c r="B57" s="12" t="s">
        <v>11</v>
      </c>
      <c r="C57" s="12" t="s">
        <v>15</v>
      </c>
      <c r="D57" s="11" t="s">
        <v>26</v>
      </c>
      <c r="E57" s="11" t="s">
        <v>25</v>
      </c>
      <c r="F57" s="10">
        <v>0</v>
      </c>
      <c r="G57" s="10">
        <v>66</v>
      </c>
      <c r="H57" s="10">
        <v>23</v>
      </c>
      <c r="I57" s="9">
        <v>27</v>
      </c>
      <c r="J57" s="9">
        <v>21</v>
      </c>
      <c r="K57" s="9">
        <v>108</v>
      </c>
      <c r="L57" s="9">
        <v>153</v>
      </c>
      <c r="M57" s="9">
        <v>178</v>
      </c>
    </row>
    <row r="58" spans="1:13" s="45" customFormat="1" x14ac:dyDescent="0.25">
      <c r="A58" s="5" t="s">
        <v>12</v>
      </c>
      <c r="B58" s="12" t="s">
        <v>11</v>
      </c>
      <c r="C58" s="12" t="s">
        <v>15</v>
      </c>
      <c r="D58" s="11" t="s">
        <v>24</v>
      </c>
      <c r="E58" s="11" t="s">
        <v>23</v>
      </c>
      <c r="F58" s="14">
        <v>118</v>
      </c>
      <c r="G58" s="14">
        <v>144</v>
      </c>
      <c r="H58" s="14">
        <v>158</v>
      </c>
      <c r="I58" s="9">
        <v>150</v>
      </c>
      <c r="J58" s="9">
        <v>137</v>
      </c>
      <c r="K58" s="9">
        <v>245</v>
      </c>
      <c r="L58" s="9">
        <v>398</v>
      </c>
      <c r="M58" s="9">
        <v>537</v>
      </c>
    </row>
    <row r="59" spans="1:13" s="45" customFormat="1" x14ac:dyDescent="0.25">
      <c r="A59" s="5" t="s">
        <v>12</v>
      </c>
      <c r="B59" s="12" t="s">
        <v>102</v>
      </c>
      <c r="C59" s="12" t="s">
        <v>18</v>
      </c>
      <c r="D59" s="11" t="s">
        <v>41</v>
      </c>
      <c r="E59" s="11" t="s">
        <v>40</v>
      </c>
      <c r="F59" s="14">
        <v>17</v>
      </c>
      <c r="G59" s="14">
        <v>6</v>
      </c>
      <c r="H59" s="14">
        <v>6</v>
      </c>
      <c r="I59" s="9">
        <v>44.666666666666664</v>
      </c>
      <c r="J59" s="9">
        <v>56.934306569343065</v>
      </c>
      <c r="K59" s="9">
        <v>41</v>
      </c>
      <c r="L59" s="9">
        <v>40</v>
      </c>
      <c r="M59" s="9">
        <v>58</v>
      </c>
    </row>
    <row r="60" spans="1:13" s="45" customFormat="1" x14ac:dyDescent="0.25">
      <c r="A60" s="5" t="s">
        <v>12</v>
      </c>
      <c r="B60" s="12" t="s">
        <v>11</v>
      </c>
      <c r="C60" s="12" t="s">
        <v>15</v>
      </c>
      <c r="D60" s="11" t="s">
        <v>661</v>
      </c>
      <c r="E60" s="11" t="s">
        <v>660</v>
      </c>
      <c r="F60" s="14">
        <v>118</v>
      </c>
      <c r="G60" s="14">
        <v>93</v>
      </c>
      <c r="H60" s="14">
        <v>65</v>
      </c>
      <c r="I60" s="9">
        <v>63</v>
      </c>
      <c r="J60" s="9">
        <v>63</v>
      </c>
      <c r="K60" s="9">
        <v>52</v>
      </c>
      <c r="L60" s="9">
        <v>42</v>
      </c>
      <c r="M60" s="9">
        <v>35</v>
      </c>
    </row>
    <row r="61" spans="1:13" s="45" customFormat="1" x14ac:dyDescent="0.25">
      <c r="A61" s="5" t="s">
        <v>12</v>
      </c>
      <c r="B61" s="12" t="s">
        <v>11</v>
      </c>
      <c r="C61" s="12" t="s">
        <v>15</v>
      </c>
      <c r="D61" s="11" t="s">
        <v>35</v>
      </c>
      <c r="E61" s="11" t="s">
        <v>34</v>
      </c>
      <c r="F61" s="14">
        <v>216</v>
      </c>
      <c r="G61" s="14">
        <v>228</v>
      </c>
      <c r="H61" s="14">
        <v>213</v>
      </c>
      <c r="I61" s="9">
        <v>146</v>
      </c>
      <c r="J61" s="9">
        <v>122</v>
      </c>
      <c r="K61" s="9">
        <v>196</v>
      </c>
      <c r="L61" s="9">
        <v>280</v>
      </c>
      <c r="M61" s="9">
        <v>392</v>
      </c>
    </row>
    <row r="62" spans="1:13" s="3" customFormat="1" x14ac:dyDescent="0.25">
      <c r="A62" s="5" t="s">
        <v>12</v>
      </c>
      <c r="B62" s="12" t="s">
        <v>11</v>
      </c>
      <c r="C62" s="12" t="s">
        <v>15</v>
      </c>
      <c r="D62" s="11" t="s">
        <v>14</v>
      </c>
      <c r="E62" s="11" t="s">
        <v>13</v>
      </c>
      <c r="F62" s="10">
        <v>53</v>
      </c>
      <c r="G62" s="10">
        <v>61</v>
      </c>
      <c r="H62" s="10">
        <v>57</v>
      </c>
      <c r="I62" s="9">
        <v>33</v>
      </c>
      <c r="J62" s="9">
        <v>39</v>
      </c>
      <c r="K62" s="9">
        <v>27</v>
      </c>
      <c r="L62" s="9">
        <v>18</v>
      </c>
      <c r="M62" s="9">
        <v>34</v>
      </c>
    </row>
    <row r="63" spans="1:13" x14ac:dyDescent="0.25">
      <c r="A63" s="22" t="s">
        <v>33</v>
      </c>
      <c r="B63" s="21" t="s">
        <v>11</v>
      </c>
      <c r="C63" s="20"/>
      <c r="D63" s="19" t="s">
        <v>32</v>
      </c>
      <c r="E63" s="19" t="s">
        <v>31</v>
      </c>
      <c r="F63" s="16"/>
      <c r="G63" s="16"/>
      <c r="H63" s="16"/>
      <c r="I63" s="17"/>
      <c r="J63" s="16"/>
      <c r="K63" s="16"/>
      <c r="L63" s="16"/>
    </row>
    <row r="64" spans="1:13" s="13" customFormat="1" x14ac:dyDescent="0.25">
      <c r="A64" s="5" t="s">
        <v>12</v>
      </c>
      <c r="B64" s="12" t="s">
        <v>11</v>
      </c>
      <c r="C64" s="12" t="s">
        <v>15</v>
      </c>
      <c r="D64" s="11" t="s">
        <v>30</v>
      </c>
      <c r="E64" s="11" t="s">
        <v>29</v>
      </c>
      <c r="F64" s="14">
        <v>0</v>
      </c>
      <c r="G64" s="14">
        <v>0</v>
      </c>
      <c r="H64" s="14">
        <v>0</v>
      </c>
      <c r="I64" s="9">
        <v>0</v>
      </c>
      <c r="J64" s="9">
        <v>231</v>
      </c>
      <c r="K64" s="9">
        <v>0</v>
      </c>
      <c r="L64" s="9">
        <v>0</v>
      </c>
      <c r="M64" s="9">
        <v>91</v>
      </c>
    </row>
    <row r="65" spans="1:13" s="13" customFormat="1" x14ac:dyDescent="0.25">
      <c r="A65" s="5" t="s">
        <v>12</v>
      </c>
      <c r="B65" s="12" t="s">
        <v>11</v>
      </c>
      <c r="C65" s="12" t="s">
        <v>10</v>
      </c>
      <c r="D65" s="11" t="s">
        <v>28</v>
      </c>
      <c r="E65" s="11" t="s">
        <v>27</v>
      </c>
      <c r="F65" s="14">
        <v>0</v>
      </c>
      <c r="G65" s="14">
        <v>1.8972</v>
      </c>
      <c r="H65" s="14">
        <v>2.1703000000000001</v>
      </c>
      <c r="I65" s="9">
        <v>0.58279999999999998</v>
      </c>
      <c r="J65" s="9">
        <v>389.5034</v>
      </c>
      <c r="K65" s="9">
        <v>3</v>
      </c>
      <c r="L65" s="9">
        <v>6</v>
      </c>
      <c r="M65" s="9">
        <v>288</v>
      </c>
    </row>
    <row r="66" spans="1:13" s="13" customFormat="1" x14ac:dyDescent="0.25">
      <c r="A66" s="5" t="s">
        <v>12</v>
      </c>
      <c r="B66" s="12" t="s">
        <v>11</v>
      </c>
      <c r="C66" s="12" t="s">
        <v>15</v>
      </c>
      <c r="D66" s="11" t="s">
        <v>26</v>
      </c>
      <c r="E66" s="11" t="s">
        <v>25</v>
      </c>
      <c r="F66" s="14">
        <v>0</v>
      </c>
      <c r="G66" s="14">
        <v>0</v>
      </c>
      <c r="H66" s="14">
        <v>0</v>
      </c>
      <c r="I66" s="9">
        <v>0</v>
      </c>
      <c r="J66" s="9">
        <v>231</v>
      </c>
      <c r="K66" s="9">
        <v>0</v>
      </c>
      <c r="L66" s="9">
        <v>0</v>
      </c>
      <c r="M66" s="9">
        <v>91</v>
      </c>
    </row>
    <row r="67" spans="1:13" s="13" customFormat="1" x14ac:dyDescent="0.25">
      <c r="A67" s="5" t="s">
        <v>12</v>
      </c>
      <c r="B67" s="12" t="s">
        <v>11</v>
      </c>
      <c r="C67" s="12" t="s">
        <v>15</v>
      </c>
      <c r="D67" s="11" t="s">
        <v>22</v>
      </c>
      <c r="E67" s="11" t="s">
        <v>21</v>
      </c>
      <c r="F67" s="14"/>
      <c r="G67" s="14"/>
      <c r="H67" s="14"/>
      <c r="I67" s="9"/>
      <c r="J67" s="9"/>
      <c r="K67" s="9"/>
      <c r="L67" s="9"/>
    </row>
    <row r="68" spans="1:13" x14ac:dyDescent="0.25">
      <c r="A68" s="5" t="s">
        <v>12</v>
      </c>
      <c r="B68" s="12" t="s">
        <v>11</v>
      </c>
      <c r="C68" s="12" t="s">
        <v>15</v>
      </c>
      <c r="D68" s="11" t="s">
        <v>24</v>
      </c>
      <c r="E68" s="11" t="s">
        <v>23</v>
      </c>
      <c r="F68" s="10">
        <v>0</v>
      </c>
      <c r="G68" s="10">
        <v>0</v>
      </c>
      <c r="H68" s="10">
        <v>0</v>
      </c>
      <c r="I68" s="9">
        <v>0</v>
      </c>
      <c r="J68" s="9">
        <v>231</v>
      </c>
      <c r="K68" s="9">
        <v>231</v>
      </c>
      <c r="L68" s="9">
        <v>231</v>
      </c>
      <c r="M68" s="9">
        <v>322</v>
      </c>
    </row>
    <row r="69" spans="1:13" s="13" customFormat="1" x14ac:dyDescent="0.25">
      <c r="A69" s="5" t="s">
        <v>12</v>
      </c>
      <c r="B69" s="12" t="s">
        <v>11</v>
      </c>
      <c r="C69" s="12" t="s">
        <v>15</v>
      </c>
      <c r="D69" s="11" t="s">
        <v>22</v>
      </c>
      <c r="E69" s="11" t="s">
        <v>21</v>
      </c>
      <c r="F69" s="14"/>
      <c r="G69" s="14"/>
      <c r="H69" s="14"/>
      <c r="I69" s="9"/>
      <c r="J69" s="9"/>
      <c r="K69" s="9"/>
      <c r="L69" s="9"/>
    </row>
    <row r="70" spans="1:13" x14ac:dyDescent="0.25">
      <c r="A70" s="5" t="s">
        <v>12</v>
      </c>
      <c r="B70" s="12" t="s">
        <v>102</v>
      </c>
      <c r="C70" s="12" t="s">
        <v>18</v>
      </c>
      <c r="D70" s="11" t="s">
        <v>20</v>
      </c>
      <c r="E70" s="11" t="s">
        <v>19</v>
      </c>
      <c r="F70" s="10">
        <v>0</v>
      </c>
      <c r="G70" s="10">
        <v>0</v>
      </c>
      <c r="H70" s="10">
        <v>0</v>
      </c>
      <c r="I70" s="9">
        <v>0</v>
      </c>
      <c r="J70" s="9">
        <v>100</v>
      </c>
      <c r="K70" s="9">
        <v>100</v>
      </c>
      <c r="L70" s="9">
        <v>100</v>
      </c>
      <c r="M70" s="9">
        <v>100</v>
      </c>
    </row>
    <row r="71" spans="1:13" x14ac:dyDescent="0.25">
      <c r="A71" s="5" t="s">
        <v>12</v>
      </c>
      <c r="B71" s="12" t="s">
        <v>11</v>
      </c>
      <c r="C71" s="12" t="s">
        <v>15</v>
      </c>
      <c r="D71" s="11" t="s">
        <v>14</v>
      </c>
      <c r="E71" s="11" t="s">
        <v>13</v>
      </c>
      <c r="F71" s="10">
        <v>0</v>
      </c>
      <c r="G71" s="10">
        <v>0</v>
      </c>
      <c r="H71" s="10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</row>
    <row r="72" spans="1:13" x14ac:dyDescent="0.25">
      <c r="A72" s="5" t="s">
        <v>7</v>
      </c>
      <c r="D72" s="2"/>
      <c r="E72" s="2"/>
      <c r="I72" s="41"/>
    </row>
    <row r="73" spans="1:13" x14ac:dyDescent="0.25">
      <c r="A73" s="5" t="s">
        <v>7</v>
      </c>
      <c r="D73" s="2"/>
      <c r="E73" s="2"/>
      <c r="I73" s="41"/>
    </row>
    <row r="74" spans="1:13" x14ac:dyDescent="0.25">
      <c r="A74" s="32" t="s">
        <v>89</v>
      </c>
      <c r="B74" s="40"/>
      <c r="C74" s="40"/>
      <c r="D74" s="31" t="s">
        <v>101</v>
      </c>
      <c r="E74" s="31" t="s">
        <v>101</v>
      </c>
      <c r="I74" s="38"/>
    </row>
    <row r="75" spans="1:13" x14ac:dyDescent="0.25">
      <c r="A75" s="5" t="s">
        <v>12</v>
      </c>
      <c r="B75" s="12" t="s">
        <v>11</v>
      </c>
      <c r="C75" s="12" t="s">
        <v>10</v>
      </c>
      <c r="D75" s="11" t="s">
        <v>87</v>
      </c>
      <c r="E75" s="11" t="s">
        <v>86</v>
      </c>
      <c r="F75" s="10">
        <v>53.377499999999998</v>
      </c>
      <c r="G75" s="10">
        <v>55.294599999999996</v>
      </c>
      <c r="H75" s="10">
        <v>44.360199999999999</v>
      </c>
      <c r="I75" s="9">
        <v>58.377000000000002</v>
      </c>
      <c r="J75" s="9">
        <v>41.205800000000004</v>
      </c>
      <c r="K75" s="9">
        <v>57</v>
      </c>
      <c r="L75" s="9">
        <v>44</v>
      </c>
      <c r="M75" s="9">
        <v>68</v>
      </c>
    </row>
    <row r="76" spans="1:13" x14ac:dyDescent="0.25">
      <c r="A76" s="5" t="s">
        <v>12</v>
      </c>
      <c r="B76" s="12" t="s">
        <v>11</v>
      </c>
      <c r="C76" s="12" t="s">
        <v>10</v>
      </c>
      <c r="D76" s="11" t="s">
        <v>85</v>
      </c>
      <c r="E76" s="11" t="s">
        <v>84</v>
      </c>
      <c r="F76" s="10">
        <v>225.76220000000001</v>
      </c>
      <c r="G76" s="10">
        <v>123.63239999999999</v>
      </c>
      <c r="H76" s="10">
        <v>55.182400000000001</v>
      </c>
      <c r="I76" s="9">
        <v>144.1848</v>
      </c>
      <c r="J76" s="9">
        <v>177.06010000000001</v>
      </c>
      <c r="K76" s="9">
        <v>72</v>
      </c>
      <c r="L76" s="9">
        <v>87</v>
      </c>
      <c r="M76" s="9">
        <v>59</v>
      </c>
    </row>
    <row r="77" spans="1:13" x14ac:dyDescent="0.25">
      <c r="A77" s="5" t="s">
        <v>12</v>
      </c>
      <c r="B77" s="12" t="s">
        <v>11</v>
      </c>
      <c r="C77" s="12" t="s">
        <v>10</v>
      </c>
      <c r="D77" s="11" t="s">
        <v>83</v>
      </c>
      <c r="E77" s="11" t="s">
        <v>82</v>
      </c>
      <c r="F77" s="10">
        <v>0</v>
      </c>
      <c r="G77" s="10">
        <v>0.45589999999999997</v>
      </c>
      <c r="H77" s="10">
        <v>8.0000000000001099E-4</v>
      </c>
      <c r="I77" s="9">
        <v>8.0000000000001099E-4</v>
      </c>
      <c r="J77" s="9">
        <v>0</v>
      </c>
      <c r="K77" s="9">
        <v>0</v>
      </c>
      <c r="L77" s="9">
        <v>0</v>
      </c>
      <c r="M77" s="9">
        <v>0</v>
      </c>
    </row>
    <row r="78" spans="1:13" x14ac:dyDescent="0.25">
      <c r="A78" s="5" t="s">
        <v>12</v>
      </c>
      <c r="B78" s="12" t="s">
        <v>11</v>
      </c>
      <c r="C78" s="12" t="s">
        <v>10</v>
      </c>
      <c r="D78" s="11" t="s">
        <v>81</v>
      </c>
      <c r="E78" s="11" t="s">
        <v>80</v>
      </c>
      <c r="F78" s="10">
        <v>0.22570000000001755</v>
      </c>
      <c r="G78" s="10">
        <v>0.3465000000000058</v>
      </c>
      <c r="H78" s="10">
        <v>0.28290000000000315</v>
      </c>
      <c r="I78" s="9">
        <v>0.25079999999999625</v>
      </c>
      <c r="J78" s="9">
        <v>0.247099999999989</v>
      </c>
      <c r="K78" s="9">
        <v>0</v>
      </c>
      <c r="L78" s="9">
        <v>0</v>
      </c>
      <c r="M78" s="9">
        <v>0</v>
      </c>
    </row>
    <row r="79" spans="1:13" x14ac:dyDescent="0.25">
      <c r="A79" s="5" t="s">
        <v>12</v>
      </c>
      <c r="B79" s="12" t="s">
        <v>11</v>
      </c>
      <c r="C79" s="12" t="s">
        <v>10</v>
      </c>
      <c r="D79" s="11" t="s">
        <v>79</v>
      </c>
      <c r="E79" s="11" t="s">
        <v>669</v>
      </c>
      <c r="F79" s="10">
        <v>38.587499999999999</v>
      </c>
      <c r="G79" s="10">
        <v>16.9925</v>
      </c>
      <c r="H79" s="10">
        <v>4.3460000000000001</v>
      </c>
      <c r="I79" s="9">
        <v>61.136800000000001</v>
      </c>
      <c r="J79" s="9">
        <v>38.333199999999998</v>
      </c>
      <c r="K79" s="9">
        <v>14</v>
      </c>
      <c r="L79" s="9">
        <v>17</v>
      </c>
      <c r="M79" s="9">
        <v>18</v>
      </c>
    </row>
    <row r="80" spans="1:13" x14ac:dyDescent="0.25">
      <c r="A80" s="5" t="s">
        <v>12</v>
      </c>
      <c r="B80" s="12" t="s">
        <v>100</v>
      </c>
      <c r="C80" s="12" t="s">
        <v>18</v>
      </c>
      <c r="D80" s="11" t="s">
        <v>668</v>
      </c>
      <c r="E80" s="11" t="s">
        <v>672</v>
      </c>
      <c r="F80" s="26">
        <v>13.812555169680998</v>
      </c>
      <c r="G80" s="26">
        <v>9.4544910292918125</v>
      </c>
      <c r="H80" s="26">
        <v>4.3535621374327214</v>
      </c>
      <c r="I80" s="29">
        <v>30.144359297758431</v>
      </c>
      <c r="J80" s="29">
        <v>17.542754893301542</v>
      </c>
      <c r="K80" s="29">
        <v>11.2</v>
      </c>
      <c r="L80" s="29">
        <v>12.8</v>
      </c>
      <c r="M80" s="29">
        <v>14.4</v>
      </c>
    </row>
    <row r="81" spans="1:13" x14ac:dyDescent="0.25">
      <c r="A81" s="5" t="s">
        <v>12</v>
      </c>
      <c r="B81" s="12" t="s">
        <v>11</v>
      </c>
      <c r="C81" s="12" t="s">
        <v>10</v>
      </c>
      <c r="D81" s="11" t="s">
        <v>75</v>
      </c>
      <c r="E81" s="11" t="s">
        <v>74</v>
      </c>
      <c r="F81" s="10">
        <v>-23.631700000000002</v>
      </c>
      <c r="G81" s="10">
        <v>-24.640999999999998</v>
      </c>
      <c r="H81" s="10">
        <v>-26.4636</v>
      </c>
      <c r="I81" s="9">
        <v>-30.014800000000001</v>
      </c>
      <c r="J81" s="9">
        <v>-21.012799999999999</v>
      </c>
      <c r="K81" s="9">
        <v>-23</v>
      </c>
      <c r="L81" s="9">
        <v>-21</v>
      </c>
      <c r="M81" s="9">
        <v>-20</v>
      </c>
    </row>
    <row r="82" spans="1:13" x14ac:dyDescent="0.25">
      <c r="A82" s="5" t="s">
        <v>12</v>
      </c>
      <c r="B82" s="12" t="s">
        <v>11</v>
      </c>
      <c r="C82" s="12" t="s">
        <v>10</v>
      </c>
      <c r="D82" s="11" t="s">
        <v>73</v>
      </c>
      <c r="E82" s="11" t="s">
        <v>666</v>
      </c>
      <c r="F82" s="10">
        <v>14.9558</v>
      </c>
      <c r="G82" s="10">
        <v>-7.6485000000000003</v>
      </c>
      <c r="H82" s="10">
        <v>-22.11</v>
      </c>
      <c r="I82" s="9">
        <v>31.122</v>
      </c>
      <c r="J82" s="9">
        <v>17.32</v>
      </c>
      <c r="K82" s="9">
        <v>-9</v>
      </c>
      <c r="L82" s="9">
        <v>-4</v>
      </c>
      <c r="M82" s="9">
        <v>-2</v>
      </c>
    </row>
    <row r="83" spans="1:13" x14ac:dyDescent="0.25">
      <c r="A83" s="5" t="s">
        <v>12</v>
      </c>
      <c r="B83" s="12" t="s">
        <v>100</v>
      </c>
      <c r="C83" s="12" t="s">
        <v>18</v>
      </c>
      <c r="D83" s="11" t="s">
        <v>70</v>
      </c>
      <c r="E83" s="11" t="s">
        <v>671</v>
      </c>
      <c r="F83" s="43">
        <v>5.4</v>
      </c>
      <c r="G83" s="6">
        <v>-4.26</v>
      </c>
      <c r="H83" s="6">
        <v>-22.16</v>
      </c>
      <c r="I83" s="6">
        <v>15.345000000000001</v>
      </c>
      <c r="J83" s="6">
        <v>7.9264849230938221</v>
      </c>
      <c r="K83" s="6">
        <v>-6.7</v>
      </c>
      <c r="L83" s="6">
        <v>-3.2</v>
      </c>
      <c r="M83" s="6">
        <v>-1.4</v>
      </c>
    </row>
    <row r="84" spans="1:13" x14ac:dyDescent="0.25">
      <c r="A84" s="5" t="s">
        <v>12</v>
      </c>
      <c r="B84" s="12" t="s">
        <v>11</v>
      </c>
      <c r="C84" s="12" t="s">
        <v>52</v>
      </c>
      <c r="D84" s="11" t="s">
        <v>51</v>
      </c>
      <c r="E84" s="11" t="s">
        <v>50</v>
      </c>
      <c r="F84" s="10">
        <v>116.5</v>
      </c>
      <c r="G84" s="10">
        <v>114.3</v>
      </c>
      <c r="H84" s="10">
        <v>112.8</v>
      </c>
      <c r="I84" s="9">
        <v>110.2</v>
      </c>
      <c r="J84" s="9">
        <v>99.5</v>
      </c>
      <c r="K84" s="9">
        <v>99.5</v>
      </c>
      <c r="L84" s="9">
        <v>99</v>
      </c>
      <c r="M84" s="9">
        <v>98</v>
      </c>
    </row>
    <row r="85" spans="1:13" s="45" customFormat="1" x14ac:dyDescent="0.25">
      <c r="A85" s="22" t="s">
        <v>33</v>
      </c>
      <c r="B85" s="21" t="s">
        <v>11</v>
      </c>
      <c r="C85" s="20"/>
      <c r="D85" s="19" t="s">
        <v>49</v>
      </c>
      <c r="E85" s="19" t="s">
        <v>48</v>
      </c>
      <c r="F85" s="24"/>
      <c r="G85" s="24"/>
      <c r="H85" s="24"/>
      <c r="I85" s="17"/>
      <c r="J85" s="24"/>
      <c r="K85" s="24"/>
      <c r="L85" s="24"/>
    </row>
    <row r="86" spans="1:13" x14ac:dyDescent="0.25">
      <c r="A86" s="5" t="s">
        <v>12</v>
      </c>
      <c r="B86" s="12" t="s">
        <v>11</v>
      </c>
      <c r="C86" s="12" t="s">
        <v>15</v>
      </c>
      <c r="D86" s="11" t="s">
        <v>47</v>
      </c>
      <c r="E86" s="11" t="s">
        <v>46</v>
      </c>
      <c r="F86" s="10">
        <v>3500</v>
      </c>
      <c r="G86" s="10">
        <v>3600</v>
      </c>
      <c r="H86" s="10">
        <v>3600</v>
      </c>
      <c r="I86" s="9">
        <v>3200</v>
      </c>
      <c r="J86" s="9">
        <v>3200</v>
      </c>
      <c r="K86" s="9">
        <v>3300</v>
      </c>
      <c r="L86" s="9">
        <v>3200</v>
      </c>
      <c r="M86" s="9">
        <v>3200</v>
      </c>
    </row>
    <row r="87" spans="1:13" x14ac:dyDescent="0.25">
      <c r="A87" s="5" t="s">
        <v>12</v>
      </c>
      <c r="B87" s="12" t="s">
        <v>11</v>
      </c>
      <c r="C87" s="12" t="s">
        <v>15</v>
      </c>
      <c r="D87" s="11" t="s">
        <v>45</v>
      </c>
      <c r="E87" s="11" t="s">
        <v>44</v>
      </c>
      <c r="F87" s="10">
        <v>2000</v>
      </c>
      <c r="G87" s="10">
        <v>2000</v>
      </c>
      <c r="H87" s="10">
        <v>2000</v>
      </c>
      <c r="I87" s="9">
        <v>1600</v>
      </c>
      <c r="J87" s="9">
        <v>1600</v>
      </c>
      <c r="K87" s="9">
        <v>1700</v>
      </c>
      <c r="L87" s="9">
        <v>1700</v>
      </c>
      <c r="M87" s="9">
        <v>1600</v>
      </c>
    </row>
    <row r="88" spans="1:13" x14ac:dyDescent="0.25">
      <c r="A88" s="22" t="s">
        <v>33</v>
      </c>
      <c r="B88" s="21" t="s">
        <v>11</v>
      </c>
      <c r="C88" s="20"/>
      <c r="D88" s="19" t="s">
        <v>43</v>
      </c>
      <c r="E88" s="19" t="s">
        <v>42</v>
      </c>
      <c r="F88" s="16"/>
      <c r="G88" s="16"/>
      <c r="H88" s="16"/>
      <c r="I88" s="17"/>
      <c r="J88" s="16"/>
      <c r="K88" s="16"/>
      <c r="L88" s="16"/>
    </row>
    <row r="89" spans="1:13" x14ac:dyDescent="0.25">
      <c r="A89" s="5" t="s">
        <v>12</v>
      </c>
      <c r="B89" s="12" t="s">
        <v>11</v>
      </c>
      <c r="C89" s="12" t="s">
        <v>15</v>
      </c>
      <c r="D89" s="11" t="s">
        <v>30</v>
      </c>
      <c r="E89" s="11" t="s">
        <v>29</v>
      </c>
      <c r="F89" s="10">
        <v>18</v>
      </c>
      <c r="G89" s="10">
        <v>23</v>
      </c>
      <c r="H89" s="10">
        <v>13</v>
      </c>
      <c r="I89" s="9">
        <v>19</v>
      </c>
      <c r="J89" s="9">
        <v>12</v>
      </c>
      <c r="K89" s="9">
        <v>14</v>
      </c>
      <c r="L89" s="9">
        <v>11</v>
      </c>
      <c r="M89" s="9">
        <v>16</v>
      </c>
    </row>
    <row r="90" spans="1:13" x14ac:dyDescent="0.25">
      <c r="A90" s="5" t="s">
        <v>12</v>
      </c>
      <c r="B90" s="12" t="s">
        <v>11</v>
      </c>
      <c r="C90" s="12" t="s">
        <v>10</v>
      </c>
      <c r="D90" s="11" t="s">
        <v>28</v>
      </c>
      <c r="E90" s="11" t="s">
        <v>27</v>
      </c>
      <c r="F90" s="10">
        <v>38.264800000000001</v>
      </c>
      <c r="G90" s="10">
        <v>54.799199999999999</v>
      </c>
      <c r="H90" s="10">
        <v>50.1312</v>
      </c>
      <c r="I90" s="9">
        <v>55.202599999999997</v>
      </c>
      <c r="J90" s="9">
        <v>33.053800000000003</v>
      </c>
      <c r="K90" s="9">
        <v>39</v>
      </c>
      <c r="L90" s="9">
        <v>52</v>
      </c>
      <c r="M90" s="9">
        <v>70</v>
      </c>
    </row>
    <row r="91" spans="1:13" x14ac:dyDescent="0.25">
      <c r="A91" s="5" t="s">
        <v>12</v>
      </c>
      <c r="B91" s="12" t="s">
        <v>11</v>
      </c>
      <c r="C91" s="12" t="s">
        <v>15</v>
      </c>
      <c r="D91" s="11" t="s">
        <v>26</v>
      </c>
      <c r="E91" s="11" t="s">
        <v>25</v>
      </c>
      <c r="F91" s="10">
        <v>0</v>
      </c>
      <c r="G91" s="10">
        <v>0</v>
      </c>
      <c r="H91" s="10">
        <v>29</v>
      </c>
      <c r="I91" s="9">
        <v>0</v>
      </c>
      <c r="J91" s="9">
        <v>0</v>
      </c>
      <c r="K91" s="9">
        <v>0</v>
      </c>
      <c r="L91" s="9">
        <v>92</v>
      </c>
      <c r="M91" s="9">
        <v>0</v>
      </c>
    </row>
    <row r="92" spans="1:13" x14ac:dyDescent="0.25">
      <c r="A92" s="5" t="s">
        <v>12</v>
      </c>
      <c r="B92" s="12" t="s">
        <v>11</v>
      </c>
      <c r="C92" s="12" t="s">
        <v>15</v>
      </c>
      <c r="D92" s="11" t="s">
        <v>24</v>
      </c>
      <c r="E92" s="11" t="s">
        <v>23</v>
      </c>
      <c r="F92" s="10">
        <v>0</v>
      </c>
      <c r="G92" s="10">
        <v>0</v>
      </c>
      <c r="H92" s="10">
        <v>29</v>
      </c>
      <c r="I92" s="9">
        <v>29</v>
      </c>
      <c r="J92" s="9">
        <v>29</v>
      </c>
      <c r="K92" s="9">
        <v>29</v>
      </c>
      <c r="L92" s="9">
        <v>92</v>
      </c>
      <c r="M92" s="9">
        <v>92</v>
      </c>
    </row>
    <row r="93" spans="1:13" x14ac:dyDescent="0.25">
      <c r="A93" s="5" t="s">
        <v>12</v>
      </c>
      <c r="B93" s="12" t="s">
        <v>100</v>
      </c>
      <c r="C93" s="12" t="s">
        <v>18</v>
      </c>
      <c r="D93" s="11" t="s">
        <v>41</v>
      </c>
      <c r="E93" s="11" t="s">
        <v>40</v>
      </c>
      <c r="F93" s="10"/>
      <c r="G93" s="10"/>
      <c r="H93" s="10">
        <v>17</v>
      </c>
      <c r="I93" s="9">
        <v>31.03448275862069</v>
      </c>
      <c r="J93" s="9">
        <v>37.931034482758626</v>
      </c>
      <c r="K93" s="9">
        <v>45</v>
      </c>
      <c r="L93" s="9">
        <v>53</v>
      </c>
      <c r="M93" s="9">
        <v>41</v>
      </c>
    </row>
    <row r="94" spans="1:13" x14ac:dyDescent="0.25">
      <c r="A94" s="5" t="s">
        <v>12</v>
      </c>
      <c r="B94" s="12" t="s">
        <v>11</v>
      </c>
      <c r="C94" s="12" t="s">
        <v>15</v>
      </c>
      <c r="D94" s="11" t="s">
        <v>661</v>
      </c>
      <c r="E94" s="11" t="s">
        <v>660</v>
      </c>
      <c r="F94" s="10">
        <v>106</v>
      </c>
      <c r="G94" s="10">
        <v>83</v>
      </c>
      <c r="H94" s="10">
        <v>75</v>
      </c>
      <c r="I94" s="9">
        <v>60</v>
      </c>
      <c r="J94" s="9">
        <v>50</v>
      </c>
      <c r="K94" s="9">
        <v>38</v>
      </c>
      <c r="L94" s="9">
        <v>45</v>
      </c>
      <c r="M94" s="9">
        <v>34</v>
      </c>
    </row>
    <row r="95" spans="1:13" x14ac:dyDescent="0.25">
      <c r="A95" s="5" t="s">
        <v>12</v>
      </c>
      <c r="B95" s="12" t="s">
        <v>11</v>
      </c>
      <c r="C95" s="12" t="s">
        <v>15</v>
      </c>
      <c r="D95" s="11" t="s">
        <v>35</v>
      </c>
      <c r="E95" s="11" t="s">
        <v>34</v>
      </c>
      <c r="F95" s="10">
        <v>106</v>
      </c>
      <c r="G95" s="10">
        <v>83</v>
      </c>
      <c r="H95" s="10">
        <v>99</v>
      </c>
      <c r="I95" s="9">
        <v>80</v>
      </c>
      <c r="J95" s="9">
        <v>68</v>
      </c>
      <c r="K95" s="9">
        <v>54</v>
      </c>
      <c r="L95" s="9">
        <v>135</v>
      </c>
      <c r="M95" s="9">
        <v>119</v>
      </c>
    </row>
    <row r="96" spans="1:13" x14ac:dyDescent="0.25">
      <c r="A96" s="5" t="s">
        <v>12</v>
      </c>
      <c r="B96" s="12" t="s">
        <v>11</v>
      </c>
      <c r="C96" s="12" t="s">
        <v>15</v>
      </c>
      <c r="D96" s="11" t="s">
        <v>14</v>
      </c>
      <c r="E96" s="11" t="s">
        <v>13</v>
      </c>
      <c r="F96" s="10">
        <v>18</v>
      </c>
      <c r="G96" s="10">
        <v>22</v>
      </c>
      <c r="H96" s="10">
        <v>8</v>
      </c>
      <c r="I96" s="9">
        <v>16</v>
      </c>
      <c r="J96" s="9">
        <v>10</v>
      </c>
      <c r="K96" s="9">
        <v>12</v>
      </c>
      <c r="L96" s="9">
        <v>22</v>
      </c>
      <c r="M96" s="9">
        <v>10</v>
      </c>
    </row>
    <row r="97" spans="1:13" x14ac:dyDescent="0.25">
      <c r="A97" s="22" t="s">
        <v>33</v>
      </c>
      <c r="B97" s="21" t="s">
        <v>11</v>
      </c>
      <c r="C97" s="20"/>
      <c r="D97" s="19" t="s">
        <v>32</v>
      </c>
      <c r="E97" s="19" t="s">
        <v>31</v>
      </c>
      <c r="F97" s="16"/>
      <c r="G97" s="16"/>
      <c r="H97" s="16"/>
      <c r="I97" s="17"/>
      <c r="J97" s="16"/>
      <c r="K97" s="16"/>
      <c r="L97" s="16"/>
    </row>
    <row r="98" spans="1:13" x14ac:dyDescent="0.25">
      <c r="A98" s="5" t="s">
        <v>12</v>
      </c>
      <c r="B98" s="12" t="s">
        <v>11</v>
      </c>
      <c r="C98" s="12" t="s">
        <v>15</v>
      </c>
      <c r="D98" s="11" t="s">
        <v>30</v>
      </c>
      <c r="E98" s="11" t="s">
        <v>29</v>
      </c>
      <c r="F98" s="10">
        <v>0</v>
      </c>
      <c r="G98" s="10">
        <v>0</v>
      </c>
      <c r="H98" s="10">
        <v>0</v>
      </c>
      <c r="I98" s="9">
        <v>99</v>
      </c>
      <c r="J98" s="9">
        <v>0</v>
      </c>
      <c r="K98" s="9">
        <v>0</v>
      </c>
      <c r="L98" s="9">
        <v>0</v>
      </c>
      <c r="M98" s="9">
        <v>0</v>
      </c>
    </row>
    <row r="99" spans="1:13" x14ac:dyDescent="0.25">
      <c r="A99" s="5" t="s">
        <v>12</v>
      </c>
      <c r="B99" s="12" t="s">
        <v>11</v>
      </c>
      <c r="C99" s="12" t="s">
        <v>10</v>
      </c>
      <c r="D99" s="11" t="s">
        <v>28</v>
      </c>
      <c r="E99" s="11" t="s">
        <v>27</v>
      </c>
      <c r="F99" s="10">
        <v>-0.28770000000000001</v>
      </c>
      <c r="G99" s="10">
        <v>5.7279999999999998</v>
      </c>
      <c r="H99" s="10">
        <v>1.248</v>
      </c>
      <c r="I99" s="9">
        <v>199.56320000000002</v>
      </c>
      <c r="J99" s="9">
        <v>5.9817999999999998</v>
      </c>
      <c r="K99" s="9">
        <v>6</v>
      </c>
      <c r="L99" s="9">
        <v>1</v>
      </c>
      <c r="M99" s="9">
        <v>8</v>
      </c>
    </row>
    <row r="100" spans="1:13" x14ac:dyDescent="0.25">
      <c r="A100" s="5" t="s">
        <v>12</v>
      </c>
      <c r="B100" s="12" t="s">
        <v>11</v>
      </c>
      <c r="C100" s="12" t="s">
        <v>15</v>
      </c>
      <c r="D100" s="11" t="s">
        <v>26</v>
      </c>
      <c r="E100" s="11" t="s">
        <v>25</v>
      </c>
      <c r="F100" s="10">
        <v>0</v>
      </c>
      <c r="G100" s="10">
        <v>0</v>
      </c>
      <c r="H100" s="10">
        <v>0</v>
      </c>
      <c r="I100" s="9">
        <v>99</v>
      </c>
      <c r="J100" s="9">
        <v>0</v>
      </c>
      <c r="K100" s="9">
        <v>0</v>
      </c>
      <c r="L100" s="9">
        <v>0</v>
      </c>
      <c r="M100" s="9">
        <v>0</v>
      </c>
    </row>
    <row r="101" spans="1:13" x14ac:dyDescent="0.25">
      <c r="A101" s="5" t="s">
        <v>12</v>
      </c>
      <c r="B101" s="12" t="s">
        <v>11</v>
      </c>
      <c r="C101" s="12" t="s">
        <v>15</v>
      </c>
      <c r="D101" s="11" t="s">
        <v>24</v>
      </c>
      <c r="E101" s="11" t="s">
        <v>23</v>
      </c>
      <c r="F101" s="10">
        <v>418</v>
      </c>
      <c r="G101" s="10">
        <v>220</v>
      </c>
      <c r="H101" s="10">
        <v>220</v>
      </c>
      <c r="I101" s="9">
        <v>265</v>
      </c>
      <c r="J101" s="9">
        <v>265</v>
      </c>
      <c r="K101" s="9">
        <v>99</v>
      </c>
      <c r="L101" s="9">
        <v>99</v>
      </c>
      <c r="M101" s="9">
        <v>53</v>
      </c>
    </row>
    <row r="102" spans="1:13" x14ac:dyDescent="0.25">
      <c r="A102" s="5" t="s">
        <v>12</v>
      </c>
      <c r="B102" s="12" t="s">
        <v>100</v>
      </c>
      <c r="C102" s="12" t="s">
        <v>18</v>
      </c>
      <c r="D102" s="11" t="s">
        <v>41</v>
      </c>
      <c r="E102" s="11" t="s">
        <v>99</v>
      </c>
      <c r="F102" s="10">
        <v>100</v>
      </c>
      <c r="G102" s="10">
        <v>100</v>
      </c>
      <c r="H102" s="10">
        <v>100</v>
      </c>
      <c r="I102" s="9">
        <v>100</v>
      </c>
      <c r="J102" s="9">
        <v>100</v>
      </c>
      <c r="K102" s="9">
        <v>100</v>
      </c>
      <c r="L102" s="9">
        <v>100</v>
      </c>
      <c r="M102" s="9">
        <v>100</v>
      </c>
    </row>
    <row r="103" spans="1:13" x14ac:dyDescent="0.25">
      <c r="A103" s="5" t="s">
        <v>12</v>
      </c>
      <c r="B103" s="12" t="s">
        <v>11</v>
      </c>
      <c r="C103" s="12" t="s">
        <v>15</v>
      </c>
      <c r="D103" s="11" t="s">
        <v>14</v>
      </c>
      <c r="E103" s="11" t="s">
        <v>13</v>
      </c>
      <c r="F103" s="10">
        <v>0</v>
      </c>
      <c r="G103" s="10">
        <v>198</v>
      </c>
      <c r="H103" s="10">
        <v>0</v>
      </c>
      <c r="I103" s="9">
        <v>54</v>
      </c>
      <c r="J103" s="9">
        <v>0</v>
      </c>
      <c r="K103" s="9">
        <v>166</v>
      </c>
      <c r="L103" s="9">
        <v>0</v>
      </c>
      <c r="M103" s="9">
        <v>46</v>
      </c>
    </row>
    <row r="104" spans="1:13" x14ac:dyDescent="0.25">
      <c r="A104" s="5" t="s">
        <v>7</v>
      </c>
      <c r="D104" s="2"/>
      <c r="E104" s="2"/>
      <c r="I104" s="41"/>
    </row>
    <row r="105" spans="1:13" x14ac:dyDescent="0.25">
      <c r="A105" s="5" t="s">
        <v>7</v>
      </c>
      <c r="D105" s="2"/>
      <c r="E105" s="2"/>
      <c r="I105" s="41"/>
    </row>
    <row r="106" spans="1:13" x14ac:dyDescent="0.25">
      <c r="A106" s="32" t="s">
        <v>89</v>
      </c>
      <c r="B106" s="40"/>
      <c r="C106" s="40"/>
      <c r="D106" s="31" t="s">
        <v>98</v>
      </c>
      <c r="E106" s="31" t="s">
        <v>97</v>
      </c>
      <c r="I106" s="38"/>
    </row>
    <row r="107" spans="1:13" x14ac:dyDescent="0.25">
      <c r="A107" s="5" t="s">
        <v>12</v>
      </c>
      <c r="B107" s="12" t="s">
        <v>11</v>
      </c>
      <c r="C107" s="12" t="s">
        <v>10</v>
      </c>
      <c r="D107" s="11" t="s">
        <v>87</v>
      </c>
      <c r="E107" s="11" t="s">
        <v>86</v>
      </c>
      <c r="F107" s="10">
        <v>111.25530000000001</v>
      </c>
      <c r="G107" s="10">
        <v>147.4965</v>
      </c>
      <c r="H107" s="10">
        <v>217.59529999999998</v>
      </c>
      <c r="I107" s="9">
        <v>202.04150000000001</v>
      </c>
      <c r="J107" s="9">
        <v>155.2337</v>
      </c>
      <c r="K107" s="9">
        <v>182</v>
      </c>
      <c r="L107" s="9">
        <v>237</v>
      </c>
      <c r="M107" s="9">
        <v>307</v>
      </c>
    </row>
    <row r="108" spans="1:13" x14ac:dyDescent="0.25">
      <c r="A108" s="5" t="s">
        <v>12</v>
      </c>
      <c r="B108" s="12" t="s">
        <v>11</v>
      </c>
      <c r="C108" s="12" t="s">
        <v>10</v>
      </c>
      <c r="D108" s="11" t="s">
        <v>85</v>
      </c>
      <c r="E108" s="11" t="s">
        <v>84</v>
      </c>
      <c r="F108" s="10">
        <v>0</v>
      </c>
      <c r="G108" s="10">
        <v>0</v>
      </c>
      <c r="H108" s="10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</row>
    <row r="109" spans="1:13" x14ac:dyDescent="0.25">
      <c r="A109" s="5" t="s">
        <v>12</v>
      </c>
      <c r="B109" s="12" t="s">
        <v>11</v>
      </c>
      <c r="C109" s="12" t="s">
        <v>10</v>
      </c>
      <c r="D109" s="11" t="s">
        <v>83</v>
      </c>
      <c r="E109" s="11" t="s">
        <v>82</v>
      </c>
      <c r="F109" s="10">
        <v>0</v>
      </c>
      <c r="G109" s="10">
        <v>0</v>
      </c>
      <c r="H109" s="10">
        <v>0</v>
      </c>
      <c r="I109" s="9">
        <v>0</v>
      </c>
      <c r="J109" s="9">
        <v>0</v>
      </c>
      <c r="K109" s="9">
        <v>0</v>
      </c>
      <c r="L109" s="9">
        <v>0</v>
      </c>
      <c r="M109" s="9">
        <v>39</v>
      </c>
    </row>
    <row r="110" spans="1:13" x14ac:dyDescent="0.25">
      <c r="A110" s="5" t="s">
        <v>12</v>
      </c>
      <c r="B110" s="12" t="s">
        <v>11</v>
      </c>
      <c r="C110" s="12" t="s">
        <v>10</v>
      </c>
      <c r="D110" s="11" t="s">
        <v>81</v>
      </c>
      <c r="E110" s="11" t="s">
        <v>80</v>
      </c>
      <c r="F110" s="10">
        <v>1.31219999999999</v>
      </c>
      <c r="G110" s="10">
        <v>2.8627999999999929</v>
      </c>
      <c r="H110" s="10">
        <v>3.7441000000000031</v>
      </c>
      <c r="I110" s="9">
        <v>5.3038999999999703</v>
      </c>
      <c r="J110" s="9">
        <v>5.4029000000000167</v>
      </c>
      <c r="K110" s="9">
        <v>5</v>
      </c>
      <c r="L110" s="9">
        <v>5</v>
      </c>
      <c r="M110" s="9">
        <v>6</v>
      </c>
    </row>
    <row r="111" spans="1:13" x14ac:dyDescent="0.25">
      <c r="A111" s="5" t="s">
        <v>12</v>
      </c>
      <c r="B111" s="12" t="s">
        <v>11</v>
      </c>
      <c r="C111" s="12" t="s">
        <v>10</v>
      </c>
      <c r="D111" s="11" t="s">
        <v>79</v>
      </c>
      <c r="E111" s="11" t="s">
        <v>669</v>
      </c>
      <c r="F111" s="10">
        <v>16.027799999999999</v>
      </c>
      <c r="G111" s="10">
        <v>19.522299999999998</v>
      </c>
      <c r="H111" s="10">
        <v>33.184699999999999</v>
      </c>
      <c r="I111" s="9">
        <v>34.101999999999997</v>
      </c>
      <c r="J111" s="9">
        <v>23.797699999999999</v>
      </c>
      <c r="K111" s="9">
        <v>27</v>
      </c>
      <c r="L111" s="9">
        <v>46</v>
      </c>
      <c r="M111" s="9">
        <v>78</v>
      </c>
    </row>
    <row r="112" spans="1:13" x14ac:dyDescent="0.25">
      <c r="A112" s="5" t="s">
        <v>12</v>
      </c>
      <c r="B112" s="12" t="s">
        <v>96</v>
      </c>
      <c r="C112" s="12" t="s">
        <v>18</v>
      </c>
      <c r="D112" s="11" t="s">
        <v>668</v>
      </c>
      <c r="E112" s="11" t="s">
        <v>672</v>
      </c>
      <c r="F112" s="26">
        <v>14.23839029915384</v>
      </c>
      <c r="G112" s="26">
        <v>12.983766218650924</v>
      </c>
      <c r="H112" s="26">
        <v>14.992676405556356</v>
      </c>
      <c r="I112" s="29">
        <v>16.44695276577151</v>
      </c>
      <c r="J112" s="29">
        <v>14.814618835309012</v>
      </c>
      <c r="K112" s="29">
        <v>14.6</v>
      </c>
      <c r="L112" s="29">
        <v>18.899999999999999</v>
      </c>
      <c r="M112" s="29">
        <v>22.3</v>
      </c>
    </row>
    <row r="113" spans="1:13" x14ac:dyDescent="0.25">
      <c r="A113" s="5" t="s">
        <v>12</v>
      </c>
      <c r="B113" s="12" t="s">
        <v>11</v>
      </c>
      <c r="C113" s="12" t="s">
        <v>10</v>
      </c>
      <c r="D113" s="11" t="s">
        <v>75</v>
      </c>
      <c r="E113" s="11" t="s">
        <v>74</v>
      </c>
      <c r="F113" s="10">
        <v>-11.1905</v>
      </c>
      <c r="G113" s="10">
        <v>-11.430899999999999</v>
      </c>
      <c r="H113" s="10">
        <v>-11.049299999999999</v>
      </c>
      <c r="I113" s="9">
        <v>-13.601299999999998</v>
      </c>
      <c r="J113" s="9">
        <v>-12.618799999999998</v>
      </c>
      <c r="K113" s="9">
        <v>-13</v>
      </c>
      <c r="L113" s="9">
        <v>-12</v>
      </c>
      <c r="M113" s="9">
        <v>-14</v>
      </c>
    </row>
    <row r="114" spans="1:13" x14ac:dyDescent="0.25">
      <c r="A114" s="5" t="s">
        <v>12</v>
      </c>
      <c r="B114" s="12" t="s">
        <v>11</v>
      </c>
      <c r="C114" s="12" t="s">
        <v>10</v>
      </c>
      <c r="D114" s="11" t="s">
        <v>73</v>
      </c>
      <c r="E114" s="11" t="s">
        <v>666</v>
      </c>
      <c r="F114" s="10">
        <v>4.8372999999999999</v>
      </c>
      <c r="G114" s="10">
        <v>8.0914000000000001</v>
      </c>
      <c r="H114" s="10">
        <v>22.135400000000001</v>
      </c>
      <c r="I114" s="9">
        <v>20.500700000000002</v>
      </c>
      <c r="J114" s="9">
        <v>11.178900000000001</v>
      </c>
      <c r="K114" s="9">
        <v>14</v>
      </c>
      <c r="L114" s="9">
        <v>33</v>
      </c>
      <c r="M114" s="9">
        <v>65</v>
      </c>
    </row>
    <row r="115" spans="1:13" x14ac:dyDescent="0.25">
      <c r="A115" s="5" t="s">
        <v>12</v>
      </c>
      <c r="B115" s="12" t="s">
        <v>96</v>
      </c>
      <c r="C115" s="12" t="s">
        <v>18</v>
      </c>
      <c r="D115" s="11" t="s">
        <v>665</v>
      </c>
      <c r="E115" s="11" t="s">
        <v>671</v>
      </c>
      <c r="F115" s="26">
        <v>4.297243875896684</v>
      </c>
      <c r="G115" s="26">
        <v>5.3813764762139753</v>
      </c>
      <c r="H115" s="26">
        <v>10.000659620474259</v>
      </c>
      <c r="I115" s="6">
        <v>9.8872219976908102</v>
      </c>
      <c r="J115" s="6">
        <v>6.959123885839217</v>
      </c>
      <c r="K115" s="6">
        <v>7.5</v>
      </c>
      <c r="L115" s="6">
        <v>13.7</v>
      </c>
      <c r="M115" s="242">
        <v>18.399999999999999</v>
      </c>
    </row>
    <row r="116" spans="1:13" x14ac:dyDescent="0.25">
      <c r="A116" s="5" t="s">
        <v>12</v>
      </c>
      <c r="B116" s="12" t="s">
        <v>11</v>
      </c>
      <c r="C116" s="12" t="s">
        <v>52</v>
      </c>
      <c r="D116" s="11" t="s">
        <v>51</v>
      </c>
      <c r="E116" s="11" t="s">
        <v>50</v>
      </c>
      <c r="F116" s="10">
        <v>224.4</v>
      </c>
      <c r="G116" s="10">
        <v>223.3</v>
      </c>
      <c r="H116" s="10">
        <v>222.5</v>
      </c>
      <c r="I116" s="9">
        <v>219.2</v>
      </c>
      <c r="J116" s="9">
        <v>201.2</v>
      </c>
      <c r="K116" s="9">
        <v>205</v>
      </c>
      <c r="L116" s="9">
        <v>207</v>
      </c>
      <c r="M116" s="9">
        <v>209.5</v>
      </c>
    </row>
    <row r="117" spans="1:13" s="45" customFormat="1" x14ac:dyDescent="0.25">
      <c r="A117" s="22" t="s">
        <v>33</v>
      </c>
      <c r="B117" s="21" t="s">
        <v>11</v>
      </c>
      <c r="C117" s="20"/>
      <c r="D117" s="19" t="s">
        <v>49</v>
      </c>
      <c r="E117" s="19" t="s">
        <v>48</v>
      </c>
      <c r="F117" s="24"/>
      <c r="G117" s="24"/>
      <c r="H117" s="24"/>
      <c r="I117" s="17"/>
      <c r="J117" s="24"/>
      <c r="K117" s="24"/>
      <c r="L117" s="24"/>
    </row>
    <row r="118" spans="1:13" x14ac:dyDescent="0.25">
      <c r="A118" s="5" t="s">
        <v>12</v>
      </c>
      <c r="B118" s="12" t="s">
        <v>11</v>
      </c>
      <c r="C118" s="12" t="s">
        <v>15</v>
      </c>
      <c r="D118" s="11" t="s">
        <v>47</v>
      </c>
      <c r="E118" s="11" t="s">
        <v>46</v>
      </c>
      <c r="F118" s="10">
        <v>6300</v>
      </c>
      <c r="G118" s="10">
        <v>6700</v>
      </c>
      <c r="H118" s="10">
        <v>6800</v>
      </c>
      <c r="I118" s="9">
        <v>6400</v>
      </c>
      <c r="J118" s="9">
        <v>6400</v>
      </c>
      <c r="K118" s="9">
        <v>6300</v>
      </c>
      <c r="L118" s="9">
        <v>6000</v>
      </c>
      <c r="M118" s="9">
        <v>5800</v>
      </c>
    </row>
    <row r="119" spans="1:13" x14ac:dyDescent="0.25">
      <c r="A119" s="5" t="s">
        <v>12</v>
      </c>
      <c r="B119" s="12" t="s">
        <v>11</v>
      </c>
      <c r="C119" s="12" t="s">
        <v>15</v>
      </c>
      <c r="D119" s="11" t="s">
        <v>45</v>
      </c>
      <c r="E119" s="11" t="s">
        <v>44</v>
      </c>
      <c r="F119" s="10">
        <v>1400</v>
      </c>
      <c r="G119" s="10">
        <v>1800</v>
      </c>
      <c r="H119" s="10">
        <v>1600</v>
      </c>
      <c r="I119" s="9">
        <v>1500</v>
      </c>
      <c r="J119" s="9">
        <v>1523</v>
      </c>
      <c r="K119" s="9">
        <v>1540</v>
      </c>
      <c r="L119" s="9">
        <v>1540</v>
      </c>
      <c r="M119" s="9">
        <v>1540</v>
      </c>
    </row>
    <row r="120" spans="1:13" x14ac:dyDescent="0.25">
      <c r="A120" s="22" t="s">
        <v>33</v>
      </c>
      <c r="B120" s="21" t="s">
        <v>11</v>
      </c>
      <c r="C120" s="20"/>
      <c r="D120" s="19" t="s">
        <v>43</v>
      </c>
      <c r="E120" s="19" t="s">
        <v>42</v>
      </c>
      <c r="F120" s="16"/>
      <c r="G120" s="16"/>
      <c r="H120" s="16"/>
      <c r="I120" s="17"/>
      <c r="J120" s="16"/>
      <c r="K120" s="16"/>
      <c r="L120" s="16"/>
    </row>
    <row r="121" spans="1:13" x14ac:dyDescent="0.25">
      <c r="A121" s="5" t="s">
        <v>12</v>
      </c>
      <c r="B121" s="12" t="s">
        <v>11</v>
      </c>
      <c r="C121" s="12" t="s">
        <v>15</v>
      </c>
      <c r="D121" s="11" t="s">
        <v>30</v>
      </c>
      <c r="E121" s="11" t="s">
        <v>29</v>
      </c>
      <c r="F121" s="10">
        <v>91</v>
      </c>
      <c r="G121" s="10">
        <v>95</v>
      </c>
      <c r="H121" s="10">
        <v>152</v>
      </c>
      <c r="I121" s="9">
        <v>173</v>
      </c>
      <c r="J121" s="9">
        <v>144</v>
      </c>
      <c r="K121" s="9">
        <v>154</v>
      </c>
      <c r="L121" s="9">
        <v>218</v>
      </c>
      <c r="M121" s="9">
        <v>187</v>
      </c>
    </row>
    <row r="122" spans="1:13" x14ac:dyDescent="0.25">
      <c r="A122" s="5" t="s">
        <v>12</v>
      </c>
      <c r="B122" s="12" t="s">
        <v>11</v>
      </c>
      <c r="C122" s="12" t="s">
        <v>10</v>
      </c>
      <c r="D122" s="11" t="s">
        <v>28</v>
      </c>
      <c r="E122" s="11" t="s">
        <v>27</v>
      </c>
      <c r="F122" s="10">
        <v>130.2636</v>
      </c>
      <c r="G122" s="10">
        <v>134.9325</v>
      </c>
      <c r="H122" s="10">
        <v>217.93539999999999</v>
      </c>
      <c r="I122" s="9">
        <v>228.7311</v>
      </c>
      <c r="J122" s="9">
        <v>195.19649999999999</v>
      </c>
      <c r="K122" s="9">
        <v>210</v>
      </c>
      <c r="L122" s="9">
        <v>304</v>
      </c>
      <c r="M122" s="9">
        <v>272</v>
      </c>
    </row>
    <row r="123" spans="1:13" x14ac:dyDescent="0.25">
      <c r="A123" s="5" t="s">
        <v>12</v>
      </c>
      <c r="B123" s="12" t="s">
        <v>11</v>
      </c>
      <c r="C123" s="12" t="s">
        <v>15</v>
      </c>
      <c r="D123" s="11" t="s">
        <v>26</v>
      </c>
      <c r="E123" s="11" t="s">
        <v>25</v>
      </c>
      <c r="F123" s="10">
        <v>241</v>
      </c>
      <c r="G123" s="10">
        <v>58</v>
      </c>
      <c r="H123" s="10">
        <v>42</v>
      </c>
      <c r="I123" s="9">
        <v>319</v>
      </c>
      <c r="J123" s="9">
        <v>155</v>
      </c>
      <c r="K123" s="9">
        <v>131</v>
      </c>
      <c r="L123" s="9">
        <v>236</v>
      </c>
      <c r="M123" s="9">
        <v>104</v>
      </c>
    </row>
    <row r="124" spans="1:13" x14ac:dyDescent="0.25">
      <c r="A124" s="5" t="s">
        <v>12</v>
      </c>
      <c r="B124" s="12" t="s">
        <v>11</v>
      </c>
      <c r="C124" s="12" t="s">
        <v>15</v>
      </c>
      <c r="D124" s="11" t="s">
        <v>24</v>
      </c>
      <c r="E124" s="11" t="s">
        <v>23</v>
      </c>
      <c r="F124" s="10">
        <v>643</v>
      </c>
      <c r="G124" s="10">
        <v>611</v>
      </c>
      <c r="H124" s="10">
        <v>603</v>
      </c>
      <c r="I124" s="9">
        <v>769</v>
      </c>
      <c r="J124" s="9">
        <v>743</v>
      </c>
      <c r="K124" s="9">
        <v>755</v>
      </c>
      <c r="L124" s="9">
        <v>985</v>
      </c>
      <c r="M124" s="9">
        <v>921</v>
      </c>
    </row>
    <row r="125" spans="1:13" x14ac:dyDescent="0.25">
      <c r="A125" s="5" t="s">
        <v>12</v>
      </c>
      <c r="B125" s="12" t="s">
        <v>96</v>
      </c>
      <c r="C125" s="12" t="s">
        <v>18</v>
      </c>
      <c r="D125" s="11" t="s">
        <v>41</v>
      </c>
      <c r="E125" s="11" t="s">
        <v>40</v>
      </c>
      <c r="F125" s="10">
        <v>14</v>
      </c>
      <c r="G125" s="10">
        <v>18</v>
      </c>
      <c r="H125" s="10">
        <v>24</v>
      </c>
      <c r="I125" s="9">
        <v>23.146944083224966</v>
      </c>
      <c r="J125" s="9">
        <v>30.686406460296098</v>
      </c>
      <c r="K125" s="9">
        <v>31</v>
      </c>
      <c r="L125" s="9">
        <v>38</v>
      </c>
      <c r="M125" s="9">
        <v>38</v>
      </c>
    </row>
    <row r="126" spans="1:13" x14ac:dyDescent="0.25">
      <c r="A126" s="5" t="s">
        <v>12</v>
      </c>
      <c r="B126" s="12" t="s">
        <v>11</v>
      </c>
      <c r="C126" s="12" t="s">
        <v>15</v>
      </c>
      <c r="D126" s="11" t="s">
        <v>661</v>
      </c>
      <c r="E126" s="11" t="s">
        <v>660</v>
      </c>
      <c r="F126" s="10">
        <v>191</v>
      </c>
      <c r="G126" s="10">
        <v>205</v>
      </c>
      <c r="H126" s="10">
        <v>137</v>
      </c>
      <c r="I126" s="9">
        <v>152</v>
      </c>
      <c r="J126" s="9">
        <v>239</v>
      </c>
      <c r="K126" s="9">
        <v>211</v>
      </c>
      <c r="L126" s="9">
        <v>141</v>
      </c>
      <c r="M126" s="9">
        <v>96</v>
      </c>
    </row>
    <row r="127" spans="1:13" x14ac:dyDescent="0.25">
      <c r="A127" s="5" t="s">
        <v>12</v>
      </c>
      <c r="B127" s="12" t="s">
        <v>11</v>
      </c>
      <c r="C127" s="12" t="s">
        <v>15</v>
      </c>
      <c r="D127" s="11" t="s">
        <v>35</v>
      </c>
      <c r="E127" s="11" t="s">
        <v>34</v>
      </c>
      <c r="F127" s="10">
        <v>744</v>
      </c>
      <c r="G127" s="10">
        <v>707</v>
      </c>
      <c r="H127" s="10">
        <v>597</v>
      </c>
      <c r="I127" s="9">
        <v>743</v>
      </c>
      <c r="J127" s="9">
        <v>754</v>
      </c>
      <c r="K127" s="9">
        <v>731</v>
      </c>
      <c r="L127" s="9">
        <v>749</v>
      </c>
      <c r="M127" s="9">
        <v>666</v>
      </c>
    </row>
    <row r="128" spans="1:13" x14ac:dyDescent="0.25">
      <c r="A128" s="5" t="s">
        <v>12</v>
      </c>
      <c r="B128" s="12" t="s">
        <v>11</v>
      </c>
      <c r="C128" s="12" t="s">
        <v>15</v>
      </c>
      <c r="D128" s="11" t="s">
        <v>14</v>
      </c>
      <c r="E128" s="11" t="s">
        <v>13</v>
      </c>
      <c r="F128" s="10">
        <v>99</v>
      </c>
      <c r="G128" s="10">
        <v>73</v>
      </c>
      <c r="H128" s="10">
        <v>119</v>
      </c>
      <c r="I128" s="9">
        <v>143</v>
      </c>
      <c r="J128" s="9">
        <v>88</v>
      </c>
      <c r="K128" s="9">
        <v>145</v>
      </c>
      <c r="L128" s="9">
        <v>84</v>
      </c>
      <c r="M128" s="9">
        <v>214</v>
      </c>
    </row>
    <row r="129" spans="1:13" x14ac:dyDescent="0.25">
      <c r="A129" s="22" t="s">
        <v>33</v>
      </c>
      <c r="B129" s="21" t="s">
        <v>11</v>
      </c>
      <c r="C129" s="20"/>
      <c r="D129" s="19" t="s">
        <v>32</v>
      </c>
      <c r="E129" s="19" t="s">
        <v>31</v>
      </c>
      <c r="F129" s="16"/>
      <c r="G129" s="16"/>
      <c r="H129" s="16"/>
      <c r="I129" s="17"/>
      <c r="J129" s="16"/>
      <c r="K129" s="16"/>
      <c r="L129" s="16"/>
    </row>
    <row r="130" spans="1:13" x14ac:dyDescent="0.25">
      <c r="A130" s="5" t="s">
        <v>12</v>
      </c>
      <c r="B130" s="12" t="s">
        <v>11</v>
      </c>
      <c r="C130" s="12" t="s">
        <v>15</v>
      </c>
      <c r="D130" s="11" t="s">
        <v>30</v>
      </c>
      <c r="E130" s="11" t="s">
        <v>29</v>
      </c>
      <c r="F130" s="10">
        <v>0</v>
      </c>
      <c r="G130" s="10">
        <v>0</v>
      </c>
      <c r="H130" s="10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</row>
    <row r="131" spans="1:13" x14ac:dyDescent="0.25">
      <c r="A131" s="5" t="s">
        <v>12</v>
      </c>
      <c r="B131" s="12" t="s">
        <v>11</v>
      </c>
      <c r="C131" s="12" t="s">
        <v>10</v>
      </c>
      <c r="D131" s="11" t="s">
        <v>28</v>
      </c>
      <c r="E131" s="11" t="s">
        <v>27</v>
      </c>
      <c r="F131" s="10">
        <v>0</v>
      </c>
      <c r="G131" s="10">
        <v>0</v>
      </c>
      <c r="H131" s="10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</row>
    <row r="132" spans="1:13" x14ac:dyDescent="0.25">
      <c r="A132" s="5" t="s">
        <v>12</v>
      </c>
      <c r="B132" s="12" t="s">
        <v>11</v>
      </c>
      <c r="C132" s="12" t="s">
        <v>15</v>
      </c>
      <c r="D132" s="11" t="s">
        <v>26</v>
      </c>
      <c r="E132" s="11" t="s">
        <v>25</v>
      </c>
      <c r="F132" s="10">
        <v>0</v>
      </c>
      <c r="G132" s="10">
        <v>0</v>
      </c>
      <c r="H132" s="10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</row>
    <row r="133" spans="1:13" s="13" customFormat="1" x14ac:dyDescent="0.25">
      <c r="A133" s="5" t="s">
        <v>12</v>
      </c>
      <c r="B133" s="12" t="s">
        <v>11</v>
      </c>
      <c r="C133" s="12" t="s">
        <v>15</v>
      </c>
      <c r="D133" s="11" t="s">
        <v>22</v>
      </c>
      <c r="E133" s="11" t="s">
        <v>21</v>
      </c>
      <c r="F133" s="14">
        <v>0</v>
      </c>
      <c r="G133" s="14">
        <v>0</v>
      </c>
      <c r="H133" s="14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</row>
    <row r="134" spans="1:13" x14ac:dyDescent="0.25">
      <c r="A134" s="5" t="s">
        <v>12</v>
      </c>
      <c r="B134" s="12" t="s">
        <v>11</v>
      </c>
      <c r="C134" s="12" t="s">
        <v>15</v>
      </c>
      <c r="D134" s="11" t="s">
        <v>24</v>
      </c>
      <c r="E134" s="11" t="s">
        <v>23</v>
      </c>
      <c r="F134" s="10">
        <v>0</v>
      </c>
      <c r="G134" s="10">
        <v>0</v>
      </c>
      <c r="H134" s="10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</row>
    <row r="135" spans="1:13" s="13" customFormat="1" x14ac:dyDescent="0.25">
      <c r="A135" s="5" t="s">
        <v>12</v>
      </c>
      <c r="B135" s="12" t="s">
        <v>11</v>
      </c>
      <c r="C135" s="12" t="s">
        <v>15</v>
      </c>
      <c r="D135" s="11" t="s">
        <v>22</v>
      </c>
      <c r="E135" s="11" t="s">
        <v>21</v>
      </c>
      <c r="F135" s="14">
        <v>0</v>
      </c>
      <c r="G135" s="14">
        <v>0</v>
      </c>
      <c r="H135" s="14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</row>
    <row r="136" spans="1:13" x14ac:dyDescent="0.25">
      <c r="A136" s="5" t="s">
        <v>12</v>
      </c>
      <c r="B136" s="12" t="s">
        <v>96</v>
      </c>
      <c r="C136" s="12" t="s">
        <v>18</v>
      </c>
      <c r="D136" s="11" t="s">
        <v>20</v>
      </c>
      <c r="E136" s="11" t="s">
        <v>19</v>
      </c>
      <c r="F136" s="10">
        <v>0</v>
      </c>
      <c r="G136" s="10">
        <v>0</v>
      </c>
      <c r="H136" s="10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</row>
    <row r="137" spans="1:13" x14ac:dyDescent="0.25">
      <c r="A137" s="5" t="s">
        <v>12</v>
      </c>
      <c r="B137" s="12" t="s">
        <v>11</v>
      </c>
      <c r="C137" s="12" t="s">
        <v>15</v>
      </c>
      <c r="D137" s="11" t="s">
        <v>14</v>
      </c>
      <c r="E137" s="11" t="s">
        <v>13</v>
      </c>
      <c r="F137" s="10">
        <v>0</v>
      </c>
      <c r="G137" s="10">
        <v>0</v>
      </c>
      <c r="H137" s="10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</row>
    <row r="138" spans="1:13" x14ac:dyDescent="0.25">
      <c r="A138" s="5" t="s">
        <v>7</v>
      </c>
      <c r="D138" s="11"/>
      <c r="E138" s="11"/>
      <c r="I138" s="6"/>
    </row>
    <row r="139" spans="1:13" x14ac:dyDescent="0.25">
      <c r="A139" s="5" t="s">
        <v>7</v>
      </c>
      <c r="D139" s="11"/>
      <c r="E139" s="11"/>
      <c r="I139" s="6"/>
    </row>
    <row r="140" spans="1:13" x14ac:dyDescent="0.25">
      <c r="A140" s="5" t="s">
        <v>7</v>
      </c>
      <c r="D140" s="11"/>
      <c r="E140" s="11"/>
      <c r="I140" s="6"/>
    </row>
    <row r="141" spans="1:13" x14ac:dyDescent="0.25">
      <c r="A141" s="5" t="s">
        <v>7</v>
      </c>
      <c r="D141" s="11"/>
      <c r="E141" s="11"/>
      <c r="F141" s="33"/>
      <c r="G141" s="33"/>
      <c r="H141" s="33"/>
      <c r="I141" s="6"/>
    </row>
    <row r="142" spans="1:13" x14ac:dyDescent="0.25">
      <c r="A142" s="32" t="s">
        <v>89</v>
      </c>
      <c r="D142" s="31" t="s">
        <v>670</v>
      </c>
      <c r="E142" s="31" t="s">
        <v>88</v>
      </c>
      <c r="F142" s="30"/>
      <c r="G142" s="30"/>
      <c r="H142" s="30"/>
      <c r="I142" s="30"/>
      <c r="J142" s="30"/>
      <c r="K142" s="30"/>
      <c r="L142" s="30"/>
    </row>
    <row r="143" spans="1:13" x14ac:dyDescent="0.25">
      <c r="A143" s="5" t="s">
        <v>12</v>
      </c>
      <c r="B143" s="12" t="s">
        <v>11</v>
      </c>
      <c r="C143" s="12" t="s">
        <v>10</v>
      </c>
      <c r="D143" s="11" t="s">
        <v>87</v>
      </c>
      <c r="E143" s="11" t="s">
        <v>86</v>
      </c>
      <c r="F143" s="9">
        <v>1187.7842000000001</v>
      </c>
      <c r="G143" s="9">
        <v>1495.8271999999999</v>
      </c>
      <c r="H143" s="9">
        <v>1337.2833000000001</v>
      </c>
      <c r="I143" s="9">
        <v>1894.4413999999999</v>
      </c>
      <c r="J143" s="9">
        <v>1153.8377</v>
      </c>
      <c r="K143" s="9">
        <v>1340</v>
      </c>
      <c r="L143" s="9">
        <v>1635</v>
      </c>
      <c r="M143" s="9">
        <v>1861</v>
      </c>
    </row>
    <row r="144" spans="1:13" x14ac:dyDescent="0.25">
      <c r="A144" s="5" t="s">
        <v>12</v>
      </c>
      <c r="B144" s="12" t="s">
        <v>11</v>
      </c>
      <c r="C144" s="12" t="s">
        <v>10</v>
      </c>
      <c r="D144" s="11" t="s">
        <v>85</v>
      </c>
      <c r="E144" s="11" t="s">
        <v>84</v>
      </c>
      <c r="F144" s="9">
        <v>364.10919999999999</v>
      </c>
      <c r="G144" s="9">
        <v>652.08369999999991</v>
      </c>
      <c r="H144" s="9">
        <v>379.1703</v>
      </c>
      <c r="I144" s="9">
        <v>494.49709999999999</v>
      </c>
      <c r="J144" s="9">
        <v>415.83070000000004</v>
      </c>
      <c r="K144" s="9">
        <v>352</v>
      </c>
      <c r="L144" s="9">
        <v>345</v>
      </c>
      <c r="M144" s="9">
        <v>550</v>
      </c>
    </row>
    <row r="145" spans="1:13" x14ac:dyDescent="0.25">
      <c r="A145" s="5" t="s">
        <v>12</v>
      </c>
      <c r="B145" s="12" t="s">
        <v>11</v>
      </c>
      <c r="C145" s="12" t="s">
        <v>10</v>
      </c>
      <c r="D145" s="11" t="s">
        <v>83</v>
      </c>
      <c r="E145" s="11" t="s">
        <v>82</v>
      </c>
      <c r="F145" s="9">
        <v>93.349199999999996</v>
      </c>
      <c r="G145" s="9">
        <v>127.1695</v>
      </c>
      <c r="H145" s="9">
        <v>255.95949999999999</v>
      </c>
      <c r="I145" s="9">
        <v>6.7205000000000004</v>
      </c>
      <c r="J145" s="9">
        <v>31.247299999999999</v>
      </c>
      <c r="K145" s="9">
        <v>139</v>
      </c>
      <c r="L145" s="9">
        <v>181</v>
      </c>
      <c r="M145" s="9">
        <v>184</v>
      </c>
    </row>
    <row r="146" spans="1:13" x14ac:dyDescent="0.25">
      <c r="A146" s="5" t="s">
        <v>12</v>
      </c>
      <c r="B146" s="12" t="s">
        <v>11</v>
      </c>
      <c r="C146" s="12" t="s">
        <v>10</v>
      </c>
      <c r="D146" s="11" t="s">
        <v>81</v>
      </c>
      <c r="E146" s="11" t="s">
        <v>80</v>
      </c>
      <c r="F146" s="9">
        <v>4.807399999999916</v>
      </c>
      <c r="G146" s="9">
        <v>6.2477000000003216</v>
      </c>
      <c r="H146" s="9">
        <v>5.4323999999998591</v>
      </c>
      <c r="I146" s="9">
        <v>7.5317999999999339</v>
      </c>
      <c r="J146" s="9">
        <v>7.5742999999999334</v>
      </c>
      <c r="K146" s="9">
        <v>9</v>
      </c>
      <c r="L146" s="9">
        <v>6</v>
      </c>
      <c r="M146" s="9">
        <v>8</v>
      </c>
    </row>
    <row r="147" spans="1:13" x14ac:dyDescent="0.25">
      <c r="A147" s="5" t="s">
        <v>12</v>
      </c>
      <c r="B147" s="12" t="s">
        <v>11</v>
      </c>
      <c r="C147" s="12" t="s">
        <v>10</v>
      </c>
      <c r="D147" s="11" t="s">
        <v>79</v>
      </c>
      <c r="E147" s="11" t="s">
        <v>669</v>
      </c>
      <c r="F147" s="9">
        <v>179.15270000000001</v>
      </c>
      <c r="G147" s="9">
        <v>231.93979999999999</v>
      </c>
      <c r="H147" s="9">
        <v>216.51</v>
      </c>
      <c r="I147" s="9">
        <v>356.40559999999999</v>
      </c>
      <c r="J147" s="9">
        <v>222.71250000000001</v>
      </c>
      <c r="K147" s="9">
        <v>239</v>
      </c>
      <c r="L147" s="9">
        <v>299</v>
      </c>
      <c r="M147" s="9">
        <v>412</v>
      </c>
    </row>
    <row r="148" spans="1:13" x14ac:dyDescent="0.25">
      <c r="A148" s="5" t="s">
        <v>12</v>
      </c>
      <c r="B148" s="12" t="s">
        <v>71</v>
      </c>
      <c r="C148" s="12" t="s">
        <v>18</v>
      </c>
      <c r="D148" s="11" t="s">
        <v>668</v>
      </c>
      <c r="E148" s="11" t="s">
        <v>667</v>
      </c>
      <c r="F148" s="29">
        <v>10.857410381503593</v>
      </c>
      <c r="G148" s="29">
        <v>10.166876040320547</v>
      </c>
      <c r="H148" s="29">
        <v>10.946759997178749</v>
      </c>
      <c r="I148" s="29">
        <v>14.830516162095829</v>
      </c>
      <c r="J148" s="29">
        <v>13.846060590989063</v>
      </c>
      <c r="K148" s="29">
        <v>13</v>
      </c>
      <c r="L148" s="29">
        <v>13.8</v>
      </c>
      <c r="M148" s="29">
        <v>15.8</v>
      </c>
    </row>
    <row r="149" spans="1:13" x14ac:dyDescent="0.25">
      <c r="A149" s="5" t="s">
        <v>12</v>
      </c>
      <c r="B149" s="12" t="s">
        <v>11</v>
      </c>
      <c r="C149" s="12" t="s">
        <v>10</v>
      </c>
      <c r="D149" s="11" t="s">
        <v>75</v>
      </c>
      <c r="E149" s="11" t="s">
        <v>74</v>
      </c>
      <c r="F149" s="9">
        <v>-155.60160000000002</v>
      </c>
      <c r="G149" s="9">
        <v>-166.0549</v>
      </c>
      <c r="H149" s="9">
        <v>-162.5171</v>
      </c>
      <c r="I149" s="9">
        <v>-173.87120000000002</v>
      </c>
      <c r="J149" s="9">
        <v>-157.803</v>
      </c>
      <c r="K149" s="9">
        <v>-161</v>
      </c>
      <c r="L149" s="9">
        <v>-151</v>
      </c>
      <c r="M149" s="9">
        <v>-155</v>
      </c>
    </row>
    <row r="150" spans="1:13" x14ac:dyDescent="0.25">
      <c r="A150" s="5" t="s">
        <v>12</v>
      </c>
      <c r="B150" s="12" t="s">
        <v>11</v>
      </c>
      <c r="C150" s="12" t="s">
        <v>10</v>
      </c>
      <c r="D150" s="11" t="s">
        <v>73</v>
      </c>
      <c r="E150" s="11" t="s">
        <v>666</v>
      </c>
      <c r="F150" s="9">
        <v>23.551099999999998</v>
      </c>
      <c r="G150" s="9">
        <v>65.910200000000003</v>
      </c>
      <c r="H150" s="9">
        <v>53.992899999999999</v>
      </c>
      <c r="I150" s="9">
        <v>182.53489999999999</v>
      </c>
      <c r="J150" s="9">
        <v>64.909400000000005</v>
      </c>
      <c r="K150" s="9">
        <v>78</v>
      </c>
      <c r="L150" s="9">
        <v>148</v>
      </c>
      <c r="M150" s="9">
        <v>257</v>
      </c>
    </row>
    <row r="151" spans="1:13" x14ac:dyDescent="0.25">
      <c r="A151" s="5" t="s">
        <v>12</v>
      </c>
      <c r="B151" s="12" t="s">
        <v>71</v>
      </c>
      <c r="C151" s="12" t="s">
        <v>18</v>
      </c>
      <c r="D151" s="11" t="s">
        <v>665</v>
      </c>
      <c r="E151" s="11" t="s">
        <v>664</v>
      </c>
      <c r="F151" s="6">
        <v>1.427296142541135</v>
      </c>
      <c r="G151" s="6">
        <v>2.889115335930855</v>
      </c>
      <c r="H151" s="6">
        <v>2.729884614344245</v>
      </c>
      <c r="I151" s="6">
        <v>7.5955225860551749</v>
      </c>
      <c r="J151" s="6">
        <v>4.0354245285951418</v>
      </c>
      <c r="K151" s="6">
        <v>4.3</v>
      </c>
      <c r="L151" s="6">
        <v>6.8</v>
      </c>
      <c r="M151" s="6">
        <v>9.9</v>
      </c>
    </row>
    <row r="152" spans="1:13" x14ac:dyDescent="0.25">
      <c r="A152" s="5" t="s">
        <v>12</v>
      </c>
      <c r="B152" s="12" t="s">
        <v>11</v>
      </c>
      <c r="C152" s="12" t="s">
        <v>10</v>
      </c>
      <c r="D152" s="11" t="s">
        <v>60</v>
      </c>
      <c r="E152" s="11" t="s">
        <v>59</v>
      </c>
      <c r="F152" s="9">
        <v>-111.139</v>
      </c>
      <c r="G152" s="9">
        <v>-157.70099999999999</v>
      </c>
      <c r="H152" s="9">
        <v>-132.26179999999999</v>
      </c>
      <c r="I152" s="9">
        <v>-122.6293</v>
      </c>
      <c r="J152" s="9">
        <v>-140.87620000000001</v>
      </c>
      <c r="K152" s="9">
        <v>-101</v>
      </c>
      <c r="L152" s="9">
        <v>-87</v>
      </c>
      <c r="M152" s="9">
        <v>-99</v>
      </c>
    </row>
    <row r="153" spans="1:13" x14ac:dyDescent="0.25">
      <c r="A153" s="5" t="s">
        <v>12</v>
      </c>
      <c r="B153" s="12" t="s">
        <v>11</v>
      </c>
      <c r="C153" s="12" t="s">
        <v>10</v>
      </c>
      <c r="D153" s="11" t="s">
        <v>58</v>
      </c>
      <c r="E153" s="11" t="s">
        <v>57</v>
      </c>
      <c r="F153" s="9">
        <v>-87.587899999999991</v>
      </c>
      <c r="G153" s="9">
        <v>-91.790800000000004</v>
      </c>
      <c r="H153" s="9">
        <v>-78.268899999999988</v>
      </c>
      <c r="I153" s="9">
        <v>59.9056</v>
      </c>
      <c r="J153" s="9">
        <v>-75.966800000000006</v>
      </c>
      <c r="K153" s="9">
        <v>-22</v>
      </c>
      <c r="L153" s="9">
        <v>60</v>
      </c>
      <c r="M153" s="9">
        <v>158</v>
      </c>
    </row>
    <row r="154" spans="1:13" x14ac:dyDescent="0.25">
      <c r="A154" s="5" t="s">
        <v>12</v>
      </c>
      <c r="B154" s="12" t="s">
        <v>11</v>
      </c>
      <c r="C154" s="12" t="s">
        <v>10</v>
      </c>
      <c r="D154" s="11" t="s">
        <v>56</v>
      </c>
      <c r="E154" s="11" t="s">
        <v>55</v>
      </c>
      <c r="F154" s="9">
        <v>12917.5316</v>
      </c>
      <c r="G154" s="9">
        <v>13223.3912</v>
      </c>
      <c r="H154" s="9">
        <v>11907.7222</v>
      </c>
      <c r="I154" s="9">
        <v>11499.1996</v>
      </c>
      <c r="J154" s="9">
        <v>10968.370800000001</v>
      </c>
      <c r="K154" s="9">
        <v>10816</v>
      </c>
      <c r="L154" s="9">
        <v>10878</v>
      </c>
      <c r="M154" s="9">
        <v>10589</v>
      </c>
    </row>
    <row r="155" spans="1:13" x14ac:dyDescent="0.25">
      <c r="A155" s="5" t="s">
        <v>12</v>
      </c>
      <c r="B155" s="12" t="s">
        <v>71</v>
      </c>
      <c r="C155" s="12" t="s">
        <v>18</v>
      </c>
      <c r="D155" s="11" t="s">
        <v>663</v>
      </c>
      <c r="E155" s="11" t="s">
        <v>662</v>
      </c>
      <c r="F155" s="6">
        <v>-1.7</v>
      </c>
      <c r="G155" s="6">
        <v>1.4</v>
      </c>
      <c r="H155" s="6">
        <v>-0.3</v>
      </c>
      <c r="I155" s="6">
        <v>2.2000000000000002</v>
      </c>
      <c r="J155" s="6">
        <v>2.2000000000000002</v>
      </c>
      <c r="K155" s="6">
        <v>2.4</v>
      </c>
      <c r="L155" s="6">
        <v>3.4</v>
      </c>
      <c r="M155" s="6">
        <v>4.2</v>
      </c>
    </row>
    <row r="156" spans="1:13" x14ac:dyDescent="0.25">
      <c r="A156" s="5" t="s">
        <v>12</v>
      </c>
      <c r="B156" s="12" t="s">
        <v>11</v>
      </c>
      <c r="C156" s="12" t="s">
        <v>52</v>
      </c>
      <c r="D156" s="11" t="s">
        <v>51</v>
      </c>
      <c r="E156" s="11" t="s">
        <v>50</v>
      </c>
      <c r="F156" s="9">
        <v>1233.7</v>
      </c>
      <c r="G156" s="9">
        <v>1162.2</v>
      </c>
      <c r="H156" s="9">
        <v>983.5</v>
      </c>
      <c r="I156" s="9">
        <v>923.3</v>
      </c>
      <c r="J156" s="9">
        <v>887.7</v>
      </c>
      <c r="K156" s="9">
        <v>882</v>
      </c>
      <c r="L156" s="9">
        <v>872</v>
      </c>
      <c r="M156" s="9">
        <v>873</v>
      </c>
    </row>
    <row r="157" spans="1:13" x14ac:dyDescent="0.25">
      <c r="A157" s="22" t="s">
        <v>33</v>
      </c>
      <c r="B157" s="12" t="s">
        <v>11</v>
      </c>
      <c r="C157" s="12"/>
      <c r="D157" s="19" t="s">
        <v>43</v>
      </c>
      <c r="E157" s="19" t="s">
        <v>42</v>
      </c>
      <c r="F157" s="18"/>
      <c r="G157" s="18"/>
      <c r="H157" s="18"/>
      <c r="I157" s="18"/>
      <c r="J157" s="18"/>
      <c r="K157" s="18"/>
      <c r="L157" s="18"/>
    </row>
    <row r="158" spans="1:13" x14ac:dyDescent="0.25">
      <c r="A158" s="5" t="s">
        <v>12</v>
      </c>
      <c r="B158" s="12" t="s">
        <v>11</v>
      </c>
      <c r="C158" s="12" t="s">
        <v>52</v>
      </c>
      <c r="D158" s="11" t="s">
        <v>47</v>
      </c>
      <c r="E158" s="11" t="s">
        <v>46</v>
      </c>
      <c r="F158" s="9">
        <v>28500</v>
      </c>
      <c r="G158" s="9">
        <v>28500</v>
      </c>
      <c r="H158" s="9">
        <v>27500</v>
      </c>
      <c r="I158" s="9">
        <v>25900</v>
      </c>
      <c r="J158" s="9">
        <v>25800</v>
      </c>
      <c r="K158" s="9">
        <v>25500</v>
      </c>
      <c r="L158" s="9">
        <v>24800</v>
      </c>
      <c r="M158" s="9">
        <v>23800</v>
      </c>
    </row>
    <row r="159" spans="1:13" x14ac:dyDescent="0.25">
      <c r="A159" s="5" t="s">
        <v>12</v>
      </c>
      <c r="B159" s="12" t="s">
        <v>11</v>
      </c>
      <c r="C159" s="12" t="s">
        <v>52</v>
      </c>
      <c r="D159" s="11" t="s">
        <v>45</v>
      </c>
      <c r="E159" s="11" t="s">
        <v>44</v>
      </c>
      <c r="F159" s="9">
        <v>7800</v>
      </c>
      <c r="G159" s="9">
        <v>7800</v>
      </c>
      <c r="H159" s="9">
        <v>7200</v>
      </c>
      <c r="I159" s="9">
        <v>6300</v>
      </c>
      <c r="J159" s="9">
        <v>6523</v>
      </c>
      <c r="K159" s="9">
        <v>7040</v>
      </c>
      <c r="L159" s="9">
        <v>6940</v>
      </c>
      <c r="M159" s="9">
        <v>6540</v>
      </c>
    </row>
    <row r="160" spans="1:13" x14ac:dyDescent="0.25">
      <c r="A160" s="22" t="s">
        <v>33</v>
      </c>
      <c r="B160" s="12"/>
      <c r="C160" s="12"/>
      <c r="D160" s="19" t="s">
        <v>43</v>
      </c>
      <c r="E160" s="119"/>
      <c r="F160" s="17"/>
      <c r="G160" s="17"/>
      <c r="H160" s="17"/>
      <c r="I160" s="17"/>
      <c r="J160" s="17"/>
      <c r="K160" s="17"/>
      <c r="L160" s="17"/>
    </row>
    <row r="161" spans="1:14" x14ac:dyDescent="0.25">
      <c r="A161" s="5" t="s">
        <v>12</v>
      </c>
      <c r="B161" s="12" t="s">
        <v>11</v>
      </c>
      <c r="C161" s="12" t="s">
        <v>52</v>
      </c>
      <c r="D161" s="11" t="s">
        <v>412</v>
      </c>
      <c r="E161" s="11" t="s">
        <v>411</v>
      </c>
      <c r="F161" s="9">
        <v>302</v>
      </c>
      <c r="G161" s="9">
        <v>400</v>
      </c>
      <c r="H161" s="9">
        <v>435</v>
      </c>
      <c r="I161" s="9">
        <v>590</v>
      </c>
      <c r="J161" s="9">
        <v>358</v>
      </c>
      <c r="K161" s="9">
        <v>432</v>
      </c>
      <c r="L161" s="9">
        <v>456</v>
      </c>
      <c r="M161" s="9">
        <v>471</v>
      </c>
    </row>
    <row r="162" spans="1:14" s="45" customFormat="1" x14ac:dyDescent="0.25">
      <c r="A162" s="5" t="s">
        <v>12</v>
      </c>
      <c r="B162" s="12" t="s">
        <v>11</v>
      </c>
      <c r="C162" s="12" t="s">
        <v>10</v>
      </c>
      <c r="D162" s="11" t="s">
        <v>410</v>
      </c>
      <c r="E162" s="11" t="s">
        <v>409</v>
      </c>
      <c r="F162" s="9">
        <v>995.09349999999995</v>
      </c>
      <c r="G162" s="9">
        <v>1527.46</v>
      </c>
      <c r="H162" s="9">
        <v>1538.7546</v>
      </c>
      <c r="I162" s="9">
        <v>2267.4816000000001</v>
      </c>
      <c r="J162" s="9">
        <v>1191.0368999999998</v>
      </c>
      <c r="K162" s="9">
        <v>1445</v>
      </c>
      <c r="L162" s="9">
        <v>1472</v>
      </c>
      <c r="M162" s="9">
        <v>1580</v>
      </c>
    </row>
    <row r="163" spans="1:14" x14ac:dyDescent="0.25">
      <c r="A163" s="5" t="s">
        <v>12</v>
      </c>
      <c r="B163" s="12" t="s">
        <v>11</v>
      </c>
      <c r="C163" s="12" t="s">
        <v>15</v>
      </c>
      <c r="D163" s="11" t="s">
        <v>408</v>
      </c>
      <c r="E163" s="11" t="s">
        <v>407</v>
      </c>
      <c r="F163" s="9">
        <v>281</v>
      </c>
      <c r="G163" s="9">
        <v>342</v>
      </c>
      <c r="H163" s="9">
        <v>322</v>
      </c>
      <c r="I163" s="9">
        <v>517</v>
      </c>
      <c r="J163" s="9">
        <v>250</v>
      </c>
      <c r="K163" s="9">
        <v>584</v>
      </c>
      <c r="L163" s="9">
        <v>708</v>
      </c>
      <c r="M163" s="9">
        <v>557</v>
      </c>
    </row>
    <row r="164" spans="1:14" x14ac:dyDescent="0.25">
      <c r="A164" s="5" t="s">
        <v>12</v>
      </c>
      <c r="B164" s="12" t="s">
        <v>11</v>
      </c>
      <c r="C164" s="12" t="s">
        <v>15</v>
      </c>
      <c r="D164" s="11" t="s">
        <v>406</v>
      </c>
      <c r="E164" s="11" t="s">
        <v>405</v>
      </c>
      <c r="F164" s="9">
        <v>2062</v>
      </c>
      <c r="G164" s="9">
        <v>2059</v>
      </c>
      <c r="H164" s="9">
        <v>2189</v>
      </c>
      <c r="I164" s="9">
        <v>2167</v>
      </c>
      <c r="J164" s="9">
        <v>2057</v>
      </c>
      <c r="K164" s="9">
        <v>2332</v>
      </c>
      <c r="L164" s="9">
        <v>2856</v>
      </c>
      <c r="M164" s="9">
        <v>2878</v>
      </c>
    </row>
    <row r="165" spans="1:14" x14ac:dyDescent="0.25">
      <c r="A165" s="5" t="s">
        <v>12</v>
      </c>
      <c r="B165" s="12" t="s">
        <v>71</v>
      </c>
      <c r="C165" s="12" t="s">
        <v>18</v>
      </c>
      <c r="D165" s="11" t="s">
        <v>404</v>
      </c>
      <c r="E165" s="11" t="s">
        <v>403</v>
      </c>
      <c r="F165" s="10">
        <v>34</v>
      </c>
      <c r="G165" s="10">
        <v>34</v>
      </c>
      <c r="H165" s="241">
        <v>38.190954773869343</v>
      </c>
      <c r="I165" s="241">
        <v>39.963082602676508</v>
      </c>
      <c r="J165" s="9">
        <v>45.649003403014099</v>
      </c>
      <c r="K165" s="9">
        <v>44</v>
      </c>
      <c r="L165" s="9">
        <v>43</v>
      </c>
      <c r="M165" s="9">
        <v>38</v>
      </c>
    </row>
    <row r="166" spans="1:14" x14ac:dyDescent="0.25">
      <c r="A166" s="5" t="s">
        <v>12</v>
      </c>
      <c r="B166" s="12" t="s">
        <v>71</v>
      </c>
      <c r="C166" s="12" t="s">
        <v>18</v>
      </c>
      <c r="D166" s="11" t="s">
        <v>39</v>
      </c>
      <c r="E166" s="11" t="s">
        <v>38</v>
      </c>
      <c r="F166" s="10">
        <v>5</v>
      </c>
      <c r="G166" s="10">
        <v>7</v>
      </c>
      <c r="H166" s="241">
        <v>8.5883965280950196</v>
      </c>
      <c r="I166" s="241">
        <v>5.0299953853253339</v>
      </c>
      <c r="J166" s="9">
        <v>5.3475935828877006</v>
      </c>
      <c r="K166" s="9">
        <v>4</v>
      </c>
      <c r="L166" s="9">
        <v>3</v>
      </c>
      <c r="M166" s="9">
        <v>3</v>
      </c>
    </row>
    <row r="167" spans="1:14" x14ac:dyDescent="0.25">
      <c r="A167" s="5" t="s">
        <v>12</v>
      </c>
      <c r="B167" s="12" t="s">
        <v>71</v>
      </c>
      <c r="C167" s="12" t="s">
        <v>18</v>
      </c>
      <c r="D167" s="11" t="s">
        <v>17</v>
      </c>
      <c r="E167" s="11" t="s">
        <v>16</v>
      </c>
      <c r="F167" s="10">
        <v>60</v>
      </c>
      <c r="G167" s="10">
        <v>61</v>
      </c>
      <c r="H167" s="241">
        <v>61.946094106898123</v>
      </c>
      <c r="I167" s="241">
        <v>53.161052145823717</v>
      </c>
      <c r="J167" s="9">
        <v>52.017501215362181</v>
      </c>
      <c r="K167" s="9">
        <v>46</v>
      </c>
      <c r="L167" s="9">
        <v>40</v>
      </c>
      <c r="M167" s="9">
        <v>49</v>
      </c>
    </row>
    <row r="168" spans="1:14" x14ac:dyDescent="0.25">
      <c r="A168" s="5" t="s">
        <v>12</v>
      </c>
      <c r="B168" s="12" t="s">
        <v>11</v>
      </c>
      <c r="C168" s="12" t="s">
        <v>15</v>
      </c>
      <c r="D168" s="11" t="s">
        <v>661</v>
      </c>
      <c r="E168" s="11" t="s">
        <v>660</v>
      </c>
      <c r="F168" s="9">
        <v>191</v>
      </c>
      <c r="G168" s="9">
        <v>205</v>
      </c>
      <c r="H168" s="9">
        <v>137</v>
      </c>
      <c r="I168" s="9">
        <v>152</v>
      </c>
      <c r="J168" s="9">
        <v>239</v>
      </c>
      <c r="K168" s="9">
        <v>211</v>
      </c>
      <c r="L168" s="9">
        <v>274</v>
      </c>
      <c r="M168" s="9">
        <v>212</v>
      </c>
    </row>
    <row r="169" spans="1:14" x14ac:dyDescent="0.25">
      <c r="A169" s="5" t="s">
        <v>12</v>
      </c>
      <c r="B169" s="12" t="s">
        <v>11</v>
      </c>
      <c r="C169" s="12" t="s">
        <v>15</v>
      </c>
      <c r="D169" s="11" t="s">
        <v>35</v>
      </c>
      <c r="E169" s="11" t="s">
        <v>659</v>
      </c>
      <c r="F169" s="9">
        <v>1854</v>
      </c>
      <c r="G169" s="9">
        <v>1796</v>
      </c>
      <c r="H169" s="9">
        <v>1683</v>
      </c>
      <c r="I169" s="9">
        <v>1610</v>
      </c>
      <c r="J169" s="9">
        <v>1502</v>
      </c>
      <c r="K169" s="9">
        <v>1654</v>
      </c>
      <c r="L169" s="9">
        <v>1906</v>
      </c>
      <c r="M169" s="9">
        <v>1992</v>
      </c>
    </row>
    <row r="170" spans="1:14" x14ac:dyDescent="0.25">
      <c r="A170" s="5" t="s">
        <v>12</v>
      </c>
      <c r="B170" s="12" t="s">
        <v>11</v>
      </c>
      <c r="C170" s="12" t="s">
        <v>15</v>
      </c>
      <c r="D170" s="11" t="s">
        <v>402</v>
      </c>
      <c r="E170" s="11" t="s">
        <v>401</v>
      </c>
      <c r="F170" s="9">
        <v>357</v>
      </c>
      <c r="G170" s="9">
        <v>384</v>
      </c>
      <c r="H170" s="9">
        <v>337</v>
      </c>
      <c r="I170" s="9">
        <v>552</v>
      </c>
      <c r="J170" s="9">
        <v>294</v>
      </c>
      <c r="K170" s="9">
        <v>362</v>
      </c>
      <c r="L170" s="9">
        <v>268</v>
      </c>
      <c r="M170" s="9">
        <v>589</v>
      </c>
    </row>
    <row r="171" spans="1:14" x14ac:dyDescent="0.25">
      <c r="A171" s="5" t="s">
        <v>12</v>
      </c>
      <c r="B171" s="12" t="s">
        <v>11</v>
      </c>
      <c r="C171" s="12" t="s">
        <v>10</v>
      </c>
      <c r="D171" s="11" t="s">
        <v>9</v>
      </c>
      <c r="E171" s="11" t="s">
        <v>8</v>
      </c>
      <c r="F171" s="10">
        <v>3938</v>
      </c>
      <c r="G171" s="10">
        <v>3857</v>
      </c>
      <c r="H171" s="241">
        <v>4377.5471054999998</v>
      </c>
      <c r="I171" s="241">
        <v>4412.9451763000006</v>
      </c>
      <c r="J171" s="241">
        <v>4666.8688929999998</v>
      </c>
      <c r="K171" s="241">
        <v>4965</v>
      </c>
      <c r="L171" s="241">
        <v>5646</v>
      </c>
      <c r="M171" s="241">
        <v>4952</v>
      </c>
    </row>
    <row r="172" spans="1:14" x14ac:dyDescent="0.25">
      <c r="A172" s="5" t="s">
        <v>12</v>
      </c>
      <c r="B172" s="12" t="s">
        <v>11</v>
      </c>
      <c r="C172" s="12"/>
      <c r="D172" s="19" t="s">
        <v>32</v>
      </c>
      <c r="E172" s="119"/>
      <c r="F172" s="17"/>
      <c r="G172" s="17"/>
      <c r="H172" s="17"/>
      <c r="I172" s="17"/>
      <c r="J172" s="17"/>
      <c r="K172" s="17"/>
      <c r="L172" s="17"/>
    </row>
    <row r="173" spans="1:14" x14ac:dyDescent="0.25">
      <c r="A173" s="5" t="s">
        <v>12</v>
      </c>
      <c r="B173" s="12" t="s">
        <v>11</v>
      </c>
      <c r="C173" s="12" t="s">
        <v>15</v>
      </c>
      <c r="D173" s="11" t="s">
        <v>400</v>
      </c>
      <c r="E173" s="11" t="s">
        <v>399</v>
      </c>
      <c r="F173" s="9">
        <v>0</v>
      </c>
      <c r="G173" s="9">
        <v>0</v>
      </c>
      <c r="H173" s="9">
        <v>89</v>
      </c>
      <c r="I173" s="9">
        <v>484</v>
      </c>
      <c r="J173" s="9">
        <v>231</v>
      </c>
      <c r="K173" s="9">
        <v>0</v>
      </c>
      <c r="L173" s="9">
        <v>0</v>
      </c>
      <c r="M173" s="9">
        <v>445</v>
      </c>
    </row>
    <row r="174" spans="1:14" x14ac:dyDescent="0.25">
      <c r="A174" s="5" t="s">
        <v>12</v>
      </c>
      <c r="B174" s="12" t="s">
        <v>11</v>
      </c>
      <c r="C174" s="12" t="s">
        <v>10</v>
      </c>
      <c r="D174" s="11" t="s">
        <v>398</v>
      </c>
      <c r="E174" s="11" t="s">
        <v>397</v>
      </c>
      <c r="F174" s="9">
        <v>-0.28770000000000001</v>
      </c>
      <c r="G174" s="9">
        <v>7.6251999999999995</v>
      </c>
      <c r="H174" s="9">
        <v>350.00540000000001</v>
      </c>
      <c r="I174" s="9">
        <v>1385.2613000000001</v>
      </c>
      <c r="J174" s="9">
        <v>396.47090000000003</v>
      </c>
      <c r="K174" s="9">
        <v>0</v>
      </c>
      <c r="L174" s="9">
        <v>10</v>
      </c>
      <c r="M174" s="9">
        <v>1511</v>
      </c>
    </row>
    <row r="175" spans="1:14" x14ac:dyDescent="0.25">
      <c r="A175" s="5" t="s">
        <v>12</v>
      </c>
      <c r="B175" s="12" t="s">
        <v>11</v>
      </c>
      <c r="C175" s="12" t="s">
        <v>15</v>
      </c>
      <c r="D175" s="11" t="s">
        <v>396</v>
      </c>
      <c r="E175" s="11" t="s">
        <v>395</v>
      </c>
      <c r="F175" s="9">
        <v>0</v>
      </c>
      <c r="G175" s="9">
        <v>0</v>
      </c>
      <c r="H175" s="9">
        <v>89</v>
      </c>
      <c r="I175" s="9">
        <v>484</v>
      </c>
      <c r="J175" s="9">
        <v>231</v>
      </c>
      <c r="K175" s="9">
        <v>0</v>
      </c>
      <c r="L175" s="9">
        <v>0</v>
      </c>
      <c r="M175" s="9">
        <v>445</v>
      </c>
    </row>
    <row r="176" spans="1:14" x14ac:dyDescent="0.25">
      <c r="A176" s="5" t="s">
        <v>12</v>
      </c>
      <c r="B176" s="12" t="s">
        <v>11</v>
      </c>
      <c r="C176" s="12" t="s">
        <v>15</v>
      </c>
      <c r="D176" s="11" t="s">
        <v>394</v>
      </c>
      <c r="E176" s="11" t="s">
        <v>393</v>
      </c>
      <c r="F176" s="9">
        <v>902</v>
      </c>
      <c r="G176" s="9">
        <v>686</v>
      </c>
      <c r="H176" s="9">
        <v>775</v>
      </c>
      <c r="I176" s="9">
        <v>1010</v>
      </c>
      <c r="J176" s="9">
        <v>1241</v>
      </c>
      <c r="K176" s="9">
        <v>980</v>
      </c>
      <c r="L176" s="9">
        <v>980</v>
      </c>
      <c r="M176" s="9">
        <v>1203</v>
      </c>
      <c r="N176" s="23"/>
    </row>
    <row r="177" spans="1:13" x14ac:dyDescent="0.25">
      <c r="A177" s="5" t="s">
        <v>12</v>
      </c>
      <c r="B177" s="12" t="s">
        <v>71</v>
      </c>
      <c r="C177" s="12" t="s">
        <v>18</v>
      </c>
      <c r="D177" s="11" t="s">
        <v>392</v>
      </c>
      <c r="E177" s="11" t="s">
        <v>391</v>
      </c>
      <c r="F177" s="10">
        <v>100</v>
      </c>
      <c r="G177" s="10">
        <v>100</v>
      </c>
      <c r="H177" s="241">
        <v>100</v>
      </c>
      <c r="I177" s="241">
        <v>100</v>
      </c>
      <c r="J177" s="9">
        <v>100</v>
      </c>
      <c r="K177" s="9">
        <v>100</v>
      </c>
      <c r="L177" s="9">
        <v>100</v>
      </c>
      <c r="M177" s="9">
        <v>100</v>
      </c>
    </row>
    <row r="178" spans="1:13" x14ac:dyDescent="0.25">
      <c r="A178" s="5" t="s">
        <v>12</v>
      </c>
      <c r="B178" s="12" t="s">
        <v>71</v>
      </c>
      <c r="C178" s="12" t="s">
        <v>18</v>
      </c>
      <c r="D178" s="11" t="s">
        <v>17</v>
      </c>
      <c r="E178" s="11" t="s">
        <v>16</v>
      </c>
      <c r="F178" s="10">
        <v>60</v>
      </c>
      <c r="G178" s="10">
        <v>61</v>
      </c>
      <c r="H178" s="241">
        <v>61.946094106898123</v>
      </c>
      <c r="I178" s="241">
        <v>53.161052145823717</v>
      </c>
      <c r="J178" s="9">
        <v>52.017501215362181</v>
      </c>
      <c r="K178" s="9">
        <v>49</v>
      </c>
      <c r="L178" s="9">
        <v>49</v>
      </c>
      <c r="M178" s="9">
        <v>47</v>
      </c>
    </row>
    <row r="179" spans="1:13" x14ac:dyDescent="0.25">
      <c r="A179" s="5" t="s">
        <v>12</v>
      </c>
      <c r="B179" s="12" t="s">
        <v>11</v>
      </c>
      <c r="C179" s="12" t="s">
        <v>15</v>
      </c>
      <c r="D179" s="11" t="s">
        <v>390</v>
      </c>
      <c r="E179" s="11" t="s">
        <v>389</v>
      </c>
      <c r="F179" s="9">
        <v>0</v>
      </c>
      <c r="G179" s="9">
        <v>216</v>
      </c>
      <c r="H179" s="9">
        <v>0</v>
      </c>
      <c r="I179" s="9">
        <v>249</v>
      </c>
      <c r="J179" s="9">
        <v>0</v>
      </c>
      <c r="K179" s="9">
        <v>261</v>
      </c>
      <c r="L179" s="9">
        <v>0</v>
      </c>
      <c r="M179" s="9">
        <v>222</v>
      </c>
    </row>
    <row r="180" spans="1:13" x14ac:dyDescent="0.25">
      <c r="A180" s="5" t="s">
        <v>12</v>
      </c>
      <c r="B180" s="12" t="s">
        <v>11</v>
      </c>
      <c r="C180" s="12" t="s">
        <v>10</v>
      </c>
      <c r="D180" s="11" t="s">
        <v>9</v>
      </c>
      <c r="E180" s="11" t="s">
        <v>8</v>
      </c>
      <c r="F180" s="10">
        <v>2868</v>
      </c>
      <c r="G180" s="10">
        <v>2314</v>
      </c>
      <c r="H180" s="241">
        <v>2653.7154999999998</v>
      </c>
      <c r="I180" s="241">
        <v>3233.3723999999997</v>
      </c>
      <c r="J180" s="241">
        <v>3426.4715000000001</v>
      </c>
      <c r="K180" s="241">
        <v>2723</v>
      </c>
      <c r="L180" s="241">
        <v>2715</v>
      </c>
      <c r="M180" s="241">
        <v>3496</v>
      </c>
    </row>
    <row r="181" spans="1:13" x14ac:dyDescent="0.25">
      <c r="B181" s="12"/>
      <c r="C181" s="12"/>
      <c r="D181" s="11"/>
      <c r="E181" s="11"/>
      <c r="F181" s="10"/>
      <c r="G181" s="10"/>
      <c r="H181" s="241"/>
      <c r="I181" s="241"/>
      <c r="J181" s="241"/>
    </row>
    <row r="182" spans="1:13" ht="14.4" x14ac:dyDescent="0.3">
      <c r="D182" s="8"/>
      <c r="E182" s="8"/>
      <c r="I182" s="6"/>
    </row>
    <row r="183" spans="1:13" ht="14.4" x14ac:dyDescent="0.3">
      <c r="D183" s="8"/>
      <c r="E183" s="8"/>
      <c r="I183" s="6"/>
    </row>
    <row r="184" spans="1:13" ht="14.4" x14ac:dyDescent="0.3">
      <c r="D184" s="8"/>
      <c r="E184" s="8"/>
      <c r="I184" s="6"/>
    </row>
  </sheetData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D7CF0-BE71-475F-8D59-122E88BFE36C}">
  <sheetPr>
    <tabColor rgb="FFFFC000"/>
    <pageSetUpPr fitToPage="1"/>
  </sheetPr>
  <dimension ref="A1:Z198"/>
  <sheetViews>
    <sheetView zoomScale="92" zoomScaleNormal="115" workbookViewId="0">
      <pane xSplit="5" ySplit="6" topLeftCell="P48" activePane="bottomRight" state="frozen"/>
      <selection activeCell="P27" sqref="P27"/>
      <selection pane="topRight" activeCell="P27" sqref="P27"/>
      <selection pane="bottomLeft" activeCell="P27" sqref="P27"/>
      <selection pane="bottomRight" activeCell="P27" sqref="P27"/>
    </sheetView>
  </sheetViews>
  <sheetFormatPr defaultColWidth="9.109375" defaultRowHeight="13.8" outlineLevelCol="1" x14ac:dyDescent="0.25"/>
  <cols>
    <col min="1" max="1" width="13" style="5" customWidth="1" outlineLevel="1"/>
    <col min="2" max="2" width="5.88671875" style="4" customWidth="1" outlineLevel="1"/>
    <col min="3" max="3" width="13.109375" style="4" customWidth="1" outlineLevel="1"/>
    <col min="4" max="4" width="52.5546875" style="1" customWidth="1" outlineLevel="1"/>
    <col min="5" max="5" width="50.33203125" style="1" bestFit="1" customWidth="1"/>
    <col min="6" max="6" width="8.5546875" style="3" bestFit="1" customWidth="1"/>
    <col min="7" max="7" width="8.5546875" style="1" bestFit="1" customWidth="1"/>
    <col min="8" max="9" width="8.5546875" style="1" customWidth="1"/>
    <col min="10" max="10" width="9.109375" style="1" customWidth="1"/>
    <col min="11" max="11" width="10.109375" style="1" customWidth="1"/>
    <col min="12" max="12" width="9.88671875" style="1" customWidth="1"/>
    <col min="13" max="13" width="9.44140625" style="1" customWidth="1"/>
    <col min="14" max="15" width="9.88671875" style="1" bestFit="1" customWidth="1"/>
    <col min="16" max="20" width="9.109375" style="2"/>
    <col min="21" max="22" width="14.44140625" style="1" bestFit="1" customWidth="1"/>
    <col min="23" max="23" width="14.44140625" style="1" customWidth="1"/>
    <col min="24" max="24" width="14.6640625" style="1" bestFit="1" customWidth="1"/>
    <col min="25" max="25" width="9.88671875" style="1" bestFit="1" customWidth="1"/>
    <col min="26" max="26" width="14.44140625" style="1" bestFit="1" customWidth="1"/>
    <col min="27" max="16384" width="9.109375" style="1"/>
  </cols>
  <sheetData>
    <row r="1" spans="1:22" s="11" customFormat="1" x14ac:dyDescent="0.25">
      <c r="A1" s="75">
        <f>'Incomestatement_IFRS-Q'!A1</f>
        <v>46057</v>
      </c>
      <c r="B1" s="12" t="s">
        <v>139</v>
      </c>
      <c r="C1" s="69"/>
      <c r="D1" s="74" t="s">
        <v>138</v>
      </c>
      <c r="E1" s="74" t="s">
        <v>138</v>
      </c>
      <c r="F1" s="73"/>
    </row>
    <row r="2" spans="1:22" s="11" customFormat="1" x14ac:dyDescent="0.25">
      <c r="A2" s="70"/>
      <c r="B2" s="12" t="s">
        <v>137</v>
      </c>
      <c r="C2" s="69"/>
      <c r="D2" s="72">
        <f>A1</f>
        <v>46057</v>
      </c>
      <c r="E2" s="71">
        <f>A1</f>
        <v>46057</v>
      </c>
    </row>
    <row r="3" spans="1:22" s="11" customFormat="1" x14ac:dyDescent="0.25">
      <c r="A3" s="70"/>
      <c r="B3" s="12" t="s">
        <v>136</v>
      </c>
      <c r="C3" s="69" t="s">
        <v>135</v>
      </c>
      <c r="D3" s="68" t="s">
        <v>134</v>
      </c>
      <c r="E3" s="68" t="s">
        <v>133</v>
      </c>
    </row>
    <row r="4" spans="1:22" s="11" customFormat="1" x14ac:dyDescent="0.25">
      <c r="A4" s="57" t="s">
        <v>132</v>
      </c>
      <c r="B4" s="57" t="s">
        <v>131</v>
      </c>
      <c r="C4" s="67"/>
      <c r="D4" s="66" t="s">
        <v>130</v>
      </c>
      <c r="E4" s="66" t="s">
        <v>129</v>
      </c>
      <c r="G4" s="65"/>
    </row>
    <row r="5" spans="1:22" s="11" customFormat="1" x14ac:dyDescent="0.25">
      <c r="A5" s="57"/>
      <c r="B5" s="57" t="s">
        <v>128</v>
      </c>
      <c r="C5" s="56" t="s">
        <v>10</v>
      </c>
      <c r="D5" s="64"/>
      <c r="E5" s="64"/>
    </row>
    <row r="6" spans="1:22" s="11" customFormat="1" x14ac:dyDescent="0.25">
      <c r="A6" s="57" t="s">
        <v>33</v>
      </c>
      <c r="B6" s="63" t="s">
        <v>127</v>
      </c>
      <c r="C6" s="62"/>
      <c r="D6" s="61" t="s">
        <v>126</v>
      </c>
      <c r="E6" s="61" t="s">
        <v>125</v>
      </c>
      <c r="F6" s="60" t="s">
        <v>124</v>
      </c>
      <c r="G6" s="59" t="s">
        <v>123</v>
      </c>
      <c r="H6" s="59" t="s">
        <v>122</v>
      </c>
      <c r="I6" s="59" t="s">
        <v>121</v>
      </c>
      <c r="J6" s="59" t="s">
        <v>120</v>
      </c>
      <c r="K6" s="59" t="s">
        <v>119</v>
      </c>
      <c r="L6" s="59" t="s">
        <v>118</v>
      </c>
      <c r="M6" s="59" t="s">
        <v>117</v>
      </c>
      <c r="N6" s="59" t="s">
        <v>116</v>
      </c>
      <c r="O6" s="59" t="s">
        <v>115</v>
      </c>
      <c r="P6" s="59" t="s">
        <v>114</v>
      </c>
      <c r="Q6" s="59" t="s">
        <v>113</v>
      </c>
      <c r="R6" s="59" t="s">
        <v>112</v>
      </c>
      <c r="S6" s="59" t="s">
        <v>111</v>
      </c>
      <c r="T6" s="59" t="s">
        <v>110</v>
      </c>
      <c r="U6" s="58" t="s">
        <v>109</v>
      </c>
      <c r="V6" s="58"/>
    </row>
    <row r="7" spans="1:22" s="11" customFormat="1" x14ac:dyDescent="0.25">
      <c r="A7" s="57" t="s">
        <v>108</v>
      </c>
      <c r="B7" s="57"/>
      <c r="C7" s="56"/>
      <c r="D7" s="55"/>
      <c r="E7" s="55"/>
      <c r="F7" s="54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2"/>
    </row>
    <row r="8" spans="1:22" x14ac:dyDescent="0.25">
      <c r="A8" s="32" t="s">
        <v>89</v>
      </c>
      <c r="D8" s="31" t="s">
        <v>107</v>
      </c>
      <c r="E8" s="31" t="s">
        <v>106</v>
      </c>
      <c r="G8" s="3"/>
      <c r="H8" s="3"/>
      <c r="I8" s="3"/>
      <c r="J8" s="3"/>
      <c r="K8" s="3"/>
      <c r="U8" s="41"/>
    </row>
    <row r="9" spans="1:22" x14ac:dyDescent="0.25">
      <c r="A9" s="5" t="s">
        <v>12</v>
      </c>
      <c r="B9" s="12" t="s">
        <v>11</v>
      </c>
      <c r="C9" s="12" t="s">
        <v>10</v>
      </c>
      <c r="D9" s="11" t="s">
        <v>87</v>
      </c>
      <c r="E9" s="11" t="s">
        <v>86</v>
      </c>
      <c r="F9" s="7">
        <v>536</v>
      </c>
      <c r="G9" s="7">
        <v>1552</v>
      </c>
      <c r="H9" s="7">
        <v>1258</v>
      </c>
      <c r="I9" s="7">
        <v>2985</v>
      </c>
      <c r="J9" s="7">
        <v>820</v>
      </c>
      <c r="K9" s="7">
        <v>1188</v>
      </c>
      <c r="L9" s="7">
        <v>917</v>
      </c>
      <c r="M9" s="7">
        <v>2702</v>
      </c>
      <c r="N9" s="7">
        <v>544</v>
      </c>
      <c r="O9" s="7">
        <v>1134</v>
      </c>
      <c r="P9" s="10">
        <v>1680</v>
      </c>
      <c r="Q9" s="10">
        <v>2490</v>
      </c>
      <c r="R9" s="10">
        <v>844</v>
      </c>
      <c r="S9" s="10">
        <v>1275</v>
      </c>
      <c r="T9" s="10">
        <v>744</v>
      </c>
      <c r="U9" s="9">
        <v>1859.8122000000001</v>
      </c>
      <c r="V9" s="9"/>
    </row>
    <row r="10" spans="1:22" x14ac:dyDescent="0.25">
      <c r="A10" s="5" t="s">
        <v>12</v>
      </c>
      <c r="B10" s="12" t="s">
        <v>11</v>
      </c>
      <c r="C10" s="12" t="s">
        <v>10</v>
      </c>
      <c r="D10" s="11" t="s">
        <v>85</v>
      </c>
      <c r="E10" s="11" t="s">
        <v>84</v>
      </c>
      <c r="F10" s="7"/>
      <c r="G10" s="7">
        <v>112</v>
      </c>
      <c r="H10" s="7">
        <v>640</v>
      </c>
      <c r="I10" s="7">
        <v>124</v>
      </c>
      <c r="J10" s="7">
        <v>418</v>
      </c>
      <c r="K10" s="7">
        <v>405</v>
      </c>
      <c r="L10" s="7">
        <v>731</v>
      </c>
      <c r="M10" s="7">
        <v>604</v>
      </c>
      <c r="N10" s="7">
        <v>164</v>
      </c>
      <c r="O10" s="7">
        <v>398</v>
      </c>
      <c r="P10" s="10">
        <v>183</v>
      </c>
      <c r="Q10" s="10">
        <v>659</v>
      </c>
      <c r="R10" s="10">
        <v>5</v>
      </c>
      <c r="S10" s="10">
        <v>74</v>
      </c>
      <c r="T10" s="10">
        <v>-1</v>
      </c>
      <c r="U10" s="9">
        <v>694.05630000000008</v>
      </c>
      <c r="V10" s="9"/>
    </row>
    <row r="11" spans="1:22" x14ac:dyDescent="0.25">
      <c r="A11" s="5" t="s">
        <v>12</v>
      </c>
      <c r="B11" s="12" t="s">
        <v>11</v>
      </c>
      <c r="C11" s="12" t="s">
        <v>10</v>
      </c>
      <c r="D11" s="11" t="s">
        <v>83</v>
      </c>
      <c r="E11" s="11" t="s">
        <v>82</v>
      </c>
      <c r="F11" s="7">
        <v>7</v>
      </c>
      <c r="G11" s="7"/>
      <c r="H11" s="7">
        <v>61</v>
      </c>
      <c r="I11" s="7"/>
      <c r="J11" s="7"/>
      <c r="K11" s="7"/>
      <c r="L11" s="7"/>
      <c r="M11" s="7"/>
      <c r="N11" s="7">
        <v>3</v>
      </c>
      <c r="O11" s="7">
        <v>4</v>
      </c>
      <c r="P11" s="10">
        <v>19</v>
      </c>
      <c r="Q11" s="10">
        <v>3</v>
      </c>
      <c r="R11" s="10">
        <v>91</v>
      </c>
      <c r="S11" s="10">
        <v>15</v>
      </c>
      <c r="T11" s="10">
        <v>70</v>
      </c>
      <c r="U11" s="9">
        <v>5.1197000000000115</v>
      </c>
      <c r="V11" s="9"/>
    </row>
    <row r="12" spans="1:22" x14ac:dyDescent="0.25">
      <c r="A12" s="5" t="s">
        <v>12</v>
      </c>
      <c r="B12" s="12" t="s">
        <v>11</v>
      </c>
      <c r="C12" s="12" t="s">
        <v>10</v>
      </c>
      <c r="D12" s="11" t="s">
        <v>81</v>
      </c>
      <c r="E12" s="11" t="s">
        <v>80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10"/>
      <c r="Q12" s="10">
        <v>1</v>
      </c>
      <c r="R12" s="10"/>
      <c r="S12" s="10">
        <v>1</v>
      </c>
      <c r="T12" s="10">
        <v>0</v>
      </c>
      <c r="U12" s="9">
        <v>0.10990000000000009</v>
      </c>
      <c r="V12" s="9"/>
    </row>
    <row r="13" spans="1:22" x14ac:dyDescent="0.25">
      <c r="A13" s="5" t="s">
        <v>12</v>
      </c>
      <c r="B13" s="12" t="s">
        <v>11</v>
      </c>
      <c r="C13" s="12" t="s">
        <v>10</v>
      </c>
      <c r="D13" s="11" t="s">
        <v>79</v>
      </c>
      <c r="E13" s="11" t="s">
        <v>78</v>
      </c>
      <c r="F13" s="7">
        <v>60</v>
      </c>
      <c r="G13" s="7">
        <v>281</v>
      </c>
      <c r="H13" s="7">
        <v>303</v>
      </c>
      <c r="I13" s="7">
        <v>566</v>
      </c>
      <c r="J13" s="7">
        <v>184</v>
      </c>
      <c r="K13" s="7">
        <v>303</v>
      </c>
      <c r="L13" s="7">
        <v>261</v>
      </c>
      <c r="M13" s="7">
        <v>466</v>
      </c>
      <c r="N13" s="7">
        <v>79</v>
      </c>
      <c r="O13" s="7">
        <v>140</v>
      </c>
      <c r="P13" s="10">
        <v>231</v>
      </c>
      <c r="Q13" s="10">
        <v>468</v>
      </c>
      <c r="R13" s="10">
        <v>108</v>
      </c>
      <c r="S13" s="10">
        <v>134</v>
      </c>
      <c r="T13" s="10">
        <v>111</v>
      </c>
      <c r="U13" s="9">
        <v>341.11940000000004</v>
      </c>
      <c r="V13" s="9"/>
    </row>
    <row r="14" spans="1:22" x14ac:dyDescent="0.25">
      <c r="A14" s="5" t="s">
        <v>12</v>
      </c>
      <c r="B14" s="12" t="s">
        <v>11</v>
      </c>
      <c r="C14" s="12" t="s">
        <v>10</v>
      </c>
      <c r="D14" s="11" t="s">
        <v>77</v>
      </c>
      <c r="E14" s="11" t="s">
        <v>76</v>
      </c>
      <c r="F14" s="27">
        <v>11.1</v>
      </c>
      <c r="G14" s="27">
        <v>16.899999999999999</v>
      </c>
      <c r="H14" s="27">
        <v>15.5</v>
      </c>
      <c r="I14" s="27">
        <v>18.2</v>
      </c>
      <c r="J14" s="27">
        <v>14.9</v>
      </c>
      <c r="K14" s="27">
        <v>19</v>
      </c>
      <c r="L14" s="27">
        <v>15.8</v>
      </c>
      <c r="M14" s="27">
        <v>14.1</v>
      </c>
      <c r="N14" s="27">
        <v>11.1</v>
      </c>
      <c r="O14" s="27">
        <v>9.1</v>
      </c>
      <c r="P14" s="26">
        <v>12.3</v>
      </c>
      <c r="Q14" s="26">
        <v>14.8</v>
      </c>
      <c r="R14" s="26">
        <v>11.4</v>
      </c>
      <c r="S14" s="26">
        <v>9.8000000000000007</v>
      </c>
      <c r="T14" s="26">
        <v>13.6</v>
      </c>
      <c r="U14" s="29">
        <v>13.329672668664012</v>
      </c>
      <c r="V14" s="29"/>
    </row>
    <row r="15" spans="1:22" x14ac:dyDescent="0.25">
      <c r="A15" s="5" t="s">
        <v>12</v>
      </c>
      <c r="B15" s="12" t="s">
        <v>11</v>
      </c>
      <c r="C15" s="12" t="s">
        <v>10</v>
      </c>
      <c r="D15" s="11" t="s">
        <v>75</v>
      </c>
      <c r="E15" s="11" t="s">
        <v>74</v>
      </c>
      <c r="F15" s="7">
        <v>-68</v>
      </c>
      <c r="G15" s="7">
        <v>-70</v>
      </c>
      <c r="H15" s="7">
        <v>-74</v>
      </c>
      <c r="I15" s="7">
        <v>-83</v>
      </c>
      <c r="J15" s="7">
        <v>-79</v>
      </c>
      <c r="K15" s="7">
        <v>-73</v>
      </c>
      <c r="L15" s="7">
        <v>-74</v>
      </c>
      <c r="M15" s="7">
        <v>-83</v>
      </c>
      <c r="N15" s="7">
        <v>-69</v>
      </c>
      <c r="O15" s="7">
        <v>-65</v>
      </c>
      <c r="P15" s="10">
        <v>-74</v>
      </c>
      <c r="Q15" s="10">
        <v>-82</v>
      </c>
      <c r="R15" s="10">
        <v>-60</v>
      </c>
      <c r="S15" s="10">
        <v>-63</v>
      </c>
      <c r="T15" s="10">
        <v>-66</v>
      </c>
      <c r="U15" s="9">
        <v>-73.883400000000023</v>
      </c>
      <c r="V15" s="9"/>
    </row>
    <row r="16" spans="1:22" x14ac:dyDescent="0.25">
      <c r="A16" s="5" t="s">
        <v>12</v>
      </c>
      <c r="B16" s="12" t="s">
        <v>11</v>
      </c>
      <c r="C16" s="12" t="s">
        <v>10</v>
      </c>
      <c r="D16" s="11" t="s">
        <v>73</v>
      </c>
      <c r="E16" s="11" t="s">
        <v>72</v>
      </c>
      <c r="F16" s="7">
        <v>-8</v>
      </c>
      <c r="G16" s="7">
        <v>211</v>
      </c>
      <c r="H16" s="7">
        <v>229</v>
      </c>
      <c r="I16" s="7">
        <v>482</v>
      </c>
      <c r="J16" s="7">
        <v>105</v>
      </c>
      <c r="K16" s="7">
        <v>229</v>
      </c>
      <c r="L16" s="7">
        <v>261</v>
      </c>
      <c r="M16" s="7">
        <v>383</v>
      </c>
      <c r="N16" s="7">
        <v>10</v>
      </c>
      <c r="O16" s="7">
        <v>75</v>
      </c>
      <c r="P16" s="10">
        <v>157</v>
      </c>
      <c r="Q16" s="10">
        <v>386</v>
      </c>
      <c r="R16" s="10">
        <v>48</v>
      </c>
      <c r="S16" s="10">
        <v>71</v>
      </c>
      <c r="T16" s="10">
        <v>45</v>
      </c>
      <c r="U16" s="9">
        <v>267.23599999999999</v>
      </c>
      <c r="V16" s="9"/>
    </row>
    <row r="17" spans="1:22" x14ac:dyDescent="0.25">
      <c r="A17" s="5" t="s">
        <v>12</v>
      </c>
      <c r="B17" s="12" t="s">
        <v>105</v>
      </c>
      <c r="C17" s="12" t="s">
        <v>18</v>
      </c>
      <c r="D17" s="11" t="s">
        <v>70</v>
      </c>
      <c r="E17" s="11" t="s">
        <v>69</v>
      </c>
      <c r="F17" s="27">
        <v>-1.5</v>
      </c>
      <c r="G17" s="27">
        <v>12.7</v>
      </c>
      <c r="H17" s="27">
        <v>11.7</v>
      </c>
      <c r="I17" s="27">
        <v>15.5</v>
      </c>
      <c r="J17" s="27">
        <v>8.5</v>
      </c>
      <c r="K17" s="27">
        <v>14.4</v>
      </c>
      <c r="L17" s="27">
        <v>15.8</v>
      </c>
      <c r="M17" s="27">
        <v>11.6</v>
      </c>
      <c r="N17" s="27">
        <v>1.4</v>
      </c>
      <c r="O17" s="27">
        <v>4.9000000000000004</v>
      </c>
      <c r="P17" s="26">
        <v>8.3000000000000007</v>
      </c>
      <c r="Q17" s="26">
        <v>12.2</v>
      </c>
      <c r="R17" s="26">
        <v>5.0999999999999996</v>
      </c>
      <c r="S17" s="26">
        <v>5.2</v>
      </c>
      <c r="T17" s="26">
        <v>5.5</v>
      </c>
      <c r="U17" s="6">
        <v>10.442585221723229</v>
      </c>
      <c r="V17" s="6"/>
    </row>
    <row r="18" spans="1:22" x14ac:dyDescent="0.25">
      <c r="A18" s="5" t="s">
        <v>12</v>
      </c>
      <c r="B18" s="12" t="s">
        <v>11</v>
      </c>
      <c r="C18" s="12" t="s">
        <v>10</v>
      </c>
      <c r="D18" s="11" t="s">
        <v>56</v>
      </c>
      <c r="E18" s="11" t="s">
        <v>55</v>
      </c>
      <c r="F18" s="7">
        <v>4599</v>
      </c>
      <c r="G18" s="7">
        <v>4356</v>
      </c>
      <c r="H18" s="7">
        <v>4102</v>
      </c>
      <c r="I18" s="7">
        <v>4393</v>
      </c>
      <c r="J18" s="7">
        <v>5224</v>
      </c>
      <c r="K18" s="7">
        <v>6183</v>
      </c>
      <c r="L18" s="7">
        <v>6614</v>
      </c>
      <c r="M18" s="7">
        <v>7074</v>
      </c>
      <c r="N18" s="7">
        <v>7907</v>
      </c>
      <c r="O18" s="7">
        <v>8325.1880000000001</v>
      </c>
      <c r="P18" s="10">
        <v>7305</v>
      </c>
      <c r="Q18" s="10">
        <v>6936</v>
      </c>
      <c r="R18" s="10">
        <v>7261</v>
      </c>
      <c r="S18" s="10">
        <v>6940</v>
      </c>
      <c r="T18" s="10">
        <v>6578</v>
      </c>
      <c r="U18" s="9">
        <v>6086.8329000000003</v>
      </c>
      <c r="V18" s="9"/>
    </row>
    <row r="19" spans="1:22" x14ac:dyDescent="0.25">
      <c r="A19" s="5" t="s">
        <v>12</v>
      </c>
      <c r="B19" s="12" t="s">
        <v>11</v>
      </c>
      <c r="C19" s="12" t="s">
        <v>18</v>
      </c>
      <c r="D19" s="11" t="s">
        <v>93</v>
      </c>
      <c r="E19" s="11" t="s">
        <v>92</v>
      </c>
      <c r="F19" s="27">
        <v>16.7</v>
      </c>
      <c r="G19" s="27">
        <v>20.6</v>
      </c>
      <c r="H19" s="27">
        <v>22.9</v>
      </c>
      <c r="I19" s="27">
        <v>21</v>
      </c>
      <c r="J19" s="27">
        <v>22.5</v>
      </c>
      <c r="K19" s="27">
        <v>21.4</v>
      </c>
      <c r="L19" s="27">
        <v>18.899999999999999</v>
      </c>
      <c r="M19" s="27">
        <v>15.3</v>
      </c>
      <c r="N19" s="27">
        <v>12.2</v>
      </c>
      <c r="O19" s="27">
        <v>8.7262909378788063</v>
      </c>
      <c r="P19" s="26">
        <v>8.1999999999999993</v>
      </c>
      <c r="Q19" s="26">
        <v>8.1999999999999993</v>
      </c>
      <c r="R19" s="26">
        <v>8.8000000000000007</v>
      </c>
      <c r="S19" s="26">
        <v>8.6999999999999993</v>
      </c>
      <c r="T19" s="26">
        <v>5.8</v>
      </c>
      <c r="U19" s="35">
        <v>4.0627305076715521</v>
      </c>
      <c r="V19" s="35"/>
    </row>
    <row r="20" spans="1:22" x14ac:dyDescent="0.25">
      <c r="A20" s="5" t="s">
        <v>12</v>
      </c>
      <c r="B20" s="12" t="s">
        <v>11</v>
      </c>
      <c r="C20" s="12" t="s">
        <v>52</v>
      </c>
      <c r="D20" s="11" t="s">
        <v>51</v>
      </c>
      <c r="E20" s="11" t="s">
        <v>50</v>
      </c>
      <c r="F20" s="7">
        <v>901</v>
      </c>
      <c r="G20" s="7">
        <v>906</v>
      </c>
      <c r="H20" s="7">
        <v>910</v>
      </c>
      <c r="I20" s="7">
        <v>911</v>
      </c>
      <c r="J20" s="7">
        <v>928.4</v>
      </c>
      <c r="K20" s="7">
        <v>934</v>
      </c>
      <c r="L20" s="7">
        <v>935</v>
      </c>
      <c r="M20" s="7">
        <v>932</v>
      </c>
      <c r="N20" s="37">
        <v>891</v>
      </c>
      <c r="O20" s="37">
        <v>931</v>
      </c>
      <c r="P20" s="36">
        <v>854</v>
      </c>
      <c r="Q20" s="36">
        <v>836</v>
      </c>
      <c r="R20" s="36">
        <v>742</v>
      </c>
      <c r="S20" s="36">
        <v>678</v>
      </c>
      <c r="T20" s="36">
        <v>504</v>
      </c>
      <c r="U20" s="9">
        <v>452.5</v>
      </c>
      <c r="V20" s="9"/>
    </row>
    <row r="21" spans="1:22" s="24" customFormat="1" x14ac:dyDescent="0.25">
      <c r="A21" s="22" t="s">
        <v>33</v>
      </c>
      <c r="B21" s="21" t="s">
        <v>11</v>
      </c>
      <c r="C21" s="20"/>
      <c r="D21" s="19" t="s">
        <v>49</v>
      </c>
      <c r="E21" s="19" t="s">
        <v>48</v>
      </c>
      <c r="F21" s="25"/>
      <c r="G21" s="25"/>
      <c r="H21" s="25"/>
      <c r="U21" s="17"/>
    </row>
    <row r="22" spans="1:22" x14ac:dyDescent="0.25">
      <c r="A22" s="5" t="s">
        <v>12</v>
      </c>
      <c r="B22" s="12" t="s">
        <v>11</v>
      </c>
      <c r="C22" s="12" t="s">
        <v>15</v>
      </c>
      <c r="D22" s="11" t="s">
        <v>47</v>
      </c>
      <c r="E22" s="11" t="s">
        <v>46</v>
      </c>
      <c r="F22" s="7">
        <v>8300</v>
      </c>
      <c r="G22" s="7">
        <v>7900</v>
      </c>
      <c r="H22" s="7">
        <v>8400</v>
      </c>
      <c r="I22" s="7">
        <v>9700</v>
      </c>
      <c r="J22" s="7">
        <v>10100</v>
      </c>
      <c r="K22" s="7">
        <v>10100</v>
      </c>
      <c r="L22" s="7">
        <v>10100</v>
      </c>
      <c r="M22" s="7">
        <v>9800</v>
      </c>
      <c r="N22" s="7">
        <v>9800</v>
      </c>
      <c r="O22" s="7">
        <v>9700</v>
      </c>
      <c r="P22" s="10">
        <v>9300</v>
      </c>
      <c r="Q22" s="10">
        <v>9000</v>
      </c>
      <c r="R22" s="10">
        <v>9000</v>
      </c>
      <c r="S22" s="10">
        <v>8600</v>
      </c>
      <c r="T22" s="10">
        <v>8200</v>
      </c>
      <c r="U22" s="9">
        <v>7600</v>
      </c>
      <c r="V22" s="9"/>
    </row>
    <row r="23" spans="1:22" x14ac:dyDescent="0.25">
      <c r="A23" s="5" t="s">
        <v>12</v>
      </c>
      <c r="B23" s="12" t="s">
        <v>11</v>
      </c>
      <c r="C23" s="12" t="s">
        <v>15</v>
      </c>
      <c r="D23" s="11" t="s">
        <v>45</v>
      </c>
      <c r="E23" s="11" t="s">
        <v>44</v>
      </c>
      <c r="F23" s="7">
        <v>2200</v>
      </c>
      <c r="G23" s="7">
        <v>2000</v>
      </c>
      <c r="H23" s="7">
        <v>2600</v>
      </c>
      <c r="I23" s="7">
        <v>4500</v>
      </c>
      <c r="J23" s="7">
        <v>3500</v>
      </c>
      <c r="K23" s="7">
        <v>3300</v>
      </c>
      <c r="L23" s="7">
        <v>3600</v>
      </c>
      <c r="M23" s="7">
        <v>3100</v>
      </c>
      <c r="N23" s="7">
        <v>2000</v>
      </c>
      <c r="O23" s="7">
        <v>1900</v>
      </c>
      <c r="P23" s="10">
        <v>1800</v>
      </c>
      <c r="Q23" s="10">
        <v>1600</v>
      </c>
      <c r="R23" s="10">
        <v>1600</v>
      </c>
      <c r="S23" s="10">
        <v>1500</v>
      </c>
      <c r="T23" s="10">
        <v>1400</v>
      </c>
      <c r="U23" s="9">
        <v>1400</v>
      </c>
      <c r="V23" s="9"/>
    </row>
    <row r="24" spans="1:22" s="16" customFormat="1" x14ac:dyDescent="0.25">
      <c r="A24" s="22" t="s">
        <v>33</v>
      </c>
      <c r="B24" s="21" t="s">
        <v>11</v>
      </c>
      <c r="C24" s="20"/>
      <c r="D24" s="19" t="s">
        <v>43</v>
      </c>
      <c r="E24" s="19" t="s">
        <v>42</v>
      </c>
      <c r="F24" s="18"/>
      <c r="G24" s="18"/>
      <c r="H24" s="18"/>
      <c r="U24" s="17"/>
    </row>
    <row r="25" spans="1:22" x14ac:dyDescent="0.25">
      <c r="A25" s="5" t="s">
        <v>12</v>
      </c>
      <c r="B25" s="12" t="s">
        <v>11</v>
      </c>
      <c r="C25" s="12" t="s">
        <v>15</v>
      </c>
      <c r="D25" s="11" t="s">
        <v>30</v>
      </c>
      <c r="E25" s="11" t="s">
        <v>29</v>
      </c>
      <c r="F25" s="7">
        <v>232</v>
      </c>
      <c r="G25" s="7">
        <v>314</v>
      </c>
      <c r="H25" s="7">
        <v>310</v>
      </c>
      <c r="I25" s="7">
        <v>407</v>
      </c>
      <c r="J25" s="7">
        <v>248</v>
      </c>
      <c r="K25" s="7">
        <v>176</v>
      </c>
      <c r="L25" s="7">
        <v>181</v>
      </c>
      <c r="M25" s="7">
        <v>139</v>
      </c>
      <c r="N25" s="7">
        <v>115</v>
      </c>
      <c r="O25" s="7">
        <v>212</v>
      </c>
      <c r="P25" s="10">
        <v>175</v>
      </c>
      <c r="Q25" s="10">
        <v>222</v>
      </c>
      <c r="R25" s="10">
        <v>146</v>
      </c>
      <c r="S25" s="10">
        <v>228</v>
      </c>
      <c r="T25" s="10">
        <v>232</v>
      </c>
      <c r="U25" s="9">
        <v>304</v>
      </c>
      <c r="V25" s="9"/>
    </row>
    <row r="26" spans="1:22" x14ac:dyDescent="0.25">
      <c r="A26" s="5" t="s">
        <v>12</v>
      </c>
      <c r="B26" s="12" t="s">
        <v>11</v>
      </c>
      <c r="C26" s="12" t="s">
        <v>10</v>
      </c>
      <c r="D26" s="11" t="s">
        <v>28</v>
      </c>
      <c r="E26" s="11" t="s">
        <v>27</v>
      </c>
      <c r="F26" s="7">
        <v>1047</v>
      </c>
      <c r="G26" s="7">
        <v>1419</v>
      </c>
      <c r="H26" s="7">
        <v>1483</v>
      </c>
      <c r="I26" s="7">
        <v>1822</v>
      </c>
      <c r="J26" s="7">
        <v>1229</v>
      </c>
      <c r="K26" s="7">
        <v>920</v>
      </c>
      <c r="L26" s="7">
        <v>935</v>
      </c>
      <c r="M26" s="7">
        <v>742</v>
      </c>
      <c r="N26" s="37">
        <v>610</v>
      </c>
      <c r="O26" s="37">
        <v>1066</v>
      </c>
      <c r="P26" s="36">
        <v>904</v>
      </c>
      <c r="Q26" s="36">
        <v>1111</v>
      </c>
      <c r="R26" s="36">
        <v>631</v>
      </c>
      <c r="S26" s="36">
        <v>1111</v>
      </c>
      <c r="T26" s="36">
        <v>1147</v>
      </c>
      <c r="U26" s="9">
        <v>1540.2158000000002</v>
      </c>
      <c r="V26" s="9"/>
    </row>
    <row r="27" spans="1:22" x14ac:dyDescent="0.25">
      <c r="A27" s="5" t="s">
        <v>12</v>
      </c>
      <c r="B27" s="12" t="s">
        <v>11</v>
      </c>
      <c r="C27" s="12" t="s">
        <v>15</v>
      </c>
      <c r="D27" s="11" t="s">
        <v>26</v>
      </c>
      <c r="E27" s="11" t="s">
        <v>25</v>
      </c>
      <c r="F27" s="7">
        <v>144</v>
      </c>
      <c r="G27" s="7">
        <v>392</v>
      </c>
      <c r="H27" s="7">
        <v>219</v>
      </c>
      <c r="I27" s="7">
        <v>589</v>
      </c>
      <c r="J27" s="7">
        <v>233</v>
      </c>
      <c r="K27" s="7">
        <v>196</v>
      </c>
      <c r="L27" s="7">
        <v>163</v>
      </c>
      <c r="M27" s="7">
        <v>59</v>
      </c>
      <c r="N27" s="7">
        <v>26</v>
      </c>
      <c r="O27" s="7">
        <v>153</v>
      </c>
      <c r="P27" s="10">
        <v>168</v>
      </c>
      <c r="Q27" s="10">
        <v>263</v>
      </c>
      <c r="R27" s="10">
        <v>40</v>
      </c>
      <c r="S27" s="10">
        <v>218</v>
      </c>
      <c r="T27" s="10">
        <v>228</v>
      </c>
      <c r="U27" s="9">
        <v>171</v>
      </c>
      <c r="V27" s="9"/>
    </row>
    <row r="28" spans="1:22" x14ac:dyDescent="0.25">
      <c r="A28" s="5" t="s">
        <v>12</v>
      </c>
      <c r="B28" s="12" t="s">
        <v>11</v>
      </c>
      <c r="C28" s="12" t="s">
        <v>15</v>
      </c>
      <c r="D28" s="11" t="s">
        <v>24</v>
      </c>
      <c r="E28" s="11" t="s">
        <v>23</v>
      </c>
      <c r="F28" s="7">
        <v>2625</v>
      </c>
      <c r="G28" s="7">
        <v>2694</v>
      </c>
      <c r="H28" s="7">
        <v>2612</v>
      </c>
      <c r="I28" s="7">
        <v>2521</v>
      </c>
      <c r="J28" s="7">
        <v>2551</v>
      </c>
      <c r="K28" s="7">
        <v>2510</v>
      </c>
      <c r="L28" s="7">
        <v>2491</v>
      </c>
      <c r="M28" s="7">
        <v>2033</v>
      </c>
      <c r="N28" s="7">
        <v>1956</v>
      </c>
      <c r="O28" s="7">
        <v>1841</v>
      </c>
      <c r="P28" s="10">
        <v>1651</v>
      </c>
      <c r="Q28" s="10">
        <v>1446</v>
      </c>
      <c r="R28" s="10">
        <v>1301</v>
      </c>
      <c r="S28" s="10">
        <v>1304</v>
      </c>
      <c r="T28" s="10">
        <v>1399</v>
      </c>
      <c r="U28" s="9">
        <v>1219</v>
      </c>
      <c r="V28" s="9"/>
    </row>
    <row r="29" spans="1:22" x14ac:dyDescent="0.25">
      <c r="A29" s="5" t="s">
        <v>12</v>
      </c>
      <c r="B29" s="12" t="s">
        <v>11</v>
      </c>
      <c r="C29" s="12" t="s">
        <v>18</v>
      </c>
      <c r="D29" s="11" t="s">
        <v>41</v>
      </c>
      <c r="E29" s="11" t="s">
        <v>40</v>
      </c>
      <c r="F29" s="7">
        <v>65</v>
      </c>
      <c r="G29" s="7">
        <v>63</v>
      </c>
      <c r="H29" s="7">
        <v>65</v>
      </c>
      <c r="I29" s="7">
        <v>57</v>
      </c>
      <c r="J29" s="7">
        <v>58</v>
      </c>
      <c r="K29" s="7">
        <v>56</v>
      </c>
      <c r="L29" s="7">
        <v>57</v>
      </c>
      <c r="M29" s="7">
        <v>51</v>
      </c>
      <c r="N29" s="7">
        <v>54</v>
      </c>
      <c r="O29" s="7">
        <v>58</v>
      </c>
      <c r="P29" s="10">
        <v>54</v>
      </c>
      <c r="Q29" s="10">
        <v>44</v>
      </c>
      <c r="R29" s="10">
        <v>45</v>
      </c>
      <c r="S29" s="10">
        <v>45</v>
      </c>
      <c r="T29" s="10">
        <v>48</v>
      </c>
      <c r="U29" s="9">
        <v>50.205086136177194</v>
      </c>
      <c r="V29" s="9"/>
    </row>
    <row r="30" spans="1:22" x14ac:dyDescent="0.25">
      <c r="A30" s="5" t="s">
        <v>12</v>
      </c>
      <c r="B30" s="12" t="s">
        <v>11</v>
      </c>
      <c r="C30" s="12" t="s">
        <v>15</v>
      </c>
      <c r="D30" s="11" t="s">
        <v>37</v>
      </c>
      <c r="E30" s="11" t="s">
        <v>36</v>
      </c>
      <c r="F30" s="7">
        <v>37</v>
      </c>
      <c r="G30" s="7">
        <v>27</v>
      </c>
      <c r="H30" s="7">
        <v>27</v>
      </c>
      <c r="I30" s="7">
        <v>22</v>
      </c>
      <c r="J30" s="7">
        <v>19</v>
      </c>
      <c r="K30" s="7">
        <v>19</v>
      </c>
      <c r="L30" s="7">
        <v>26</v>
      </c>
      <c r="M30" s="7">
        <v>35</v>
      </c>
      <c r="N30" s="7">
        <v>34</v>
      </c>
      <c r="O30" s="7">
        <v>94</v>
      </c>
      <c r="P30" s="10">
        <v>107</v>
      </c>
      <c r="Q30" s="10">
        <v>100</v>
      </c>
      <c r="R30" s="10">
        <v>98</v>
      </c>
      <c r="S30" s="10">
        <v>85</v>
      </c>
      <c r="T30" s="10">
        <v>65</v>
      </c>
      <c r="U30" s="9">
        <v>56</v>
      </c>
      <c r="V30" s="9"/>
    </row>
    <row r="31" spans="1:22" x14ac:dyDescent="0.25">
      <c r="A31" s="5" t="s">
        <v>12</v>
      </c>
      <c r="B31" s="12" t="s">
        <v>11</v>
      </c>
      <c r="C31" s="12" t="s">
        <v>15</v>
      </c>
      <c r="D31" s="11" t="s">
        <v>35</v>
      </c>
      <c r="E31" s="11" t="s">
        <v>34</v>
      </c>
      <c r="F31" s="7">
        <v>939</v>
      </c>
      <c r="G31" s="7">
        <v>1018</v>
      </c>
      <c r="H31" s="7">
        <v>926</v>
      </c>
      <c r="I31" s="7">
        <v>1108</v>
      </c>
      <c r="J31" s="7">
        <v>1093</v>
      </c>
      <c r="K31" s="7">
        <v>1113</v>
      </c>
      <c r="L31" s="7">
        <v>1095</v>
      </c>
      <c r="M31" s="7">
        <v>1015</v>
      </c>
      <c r="N31" s="7">
        <v>926</v>
      </c>
      <c r="O31" s="7">
        <v>867</v>
      </c>
      <c r="P31" s="10">
        <v>853</v>
      </c>
      <c r="Q31" s="10">
        <v>894</v>
      </c>
      <c r="R31" s="10">
        <v>788</v>
      </c>
      <c r="S31" s="10">
        <v>778</v>
      </c>
      <c r="T31" s="10">
        <v>774</v>
      </c>
      <c r="U31" s="9">
        <v>641</v>
      </c>
      <c r="V31" s="9"/>
    </row>
    <row r="32" spans="1:22" x14ac:dyDescent="0.25">
      <c r="A32" s="5" t="s">
        <v>12</v>
      </c>
      <c r="B32" s="12" t="s">
        <v>11</v>
      </c>
      <c r="C32" s="12" t="s">
        <v>15</v>
      </c>
      <c r="D32" s="11" t="s">
        <v>14</v>
      </c>
      <c r="E32" s="11" t="s">
        <v>13</v>
      </c>
      <c r="F32" s="7">
        <v>130</v>
      </c>
      <c r="G32" s="7">
        <v>334</v>
      </c>
      <c r="H32" s="7">
        <v>300</v>
      </c>
      <c r="I32" s="7">
        <v>685</v>
      </c>
      <c r="J32" s="7">
        <v>206</v>
      </c>
      <c r="K32" s="7">
        <v>237</v>
      </c>
      <c r="L32" s="7">
        <v>175</v>
      </c>
      <c r="M32" s="7">
        <v>508</v>
      </c>
      <c r="N32" s="7">
        <v>104</v>
      </c>
      <c r="O32" s="7">
        <v>208</v>
      </c>
      <c r="P32" s="10">
        <v>338</v>
      </c>
      <c r="Q32" s="10">
        <v>475</v>
      </c>
      <c r="R32" s="10">
        <v>187</v>
      </c>
      <c r="S32" s="10">
        <v>228</v>
      </c>
      <c r="T32" s="10">
        <v>153</v>
      </c>
      <c r="U32" s="9">
        <v>360</v>
      </c>
      <c r="V32" s="9"/>
    </row>
    <row r="33" spans="1:22" s="16" customFormat="1" x14ac:dyDescent="0.25">
      <c r="A33" s="22" t="s">
        <v>33</v>
      </c>
      <c r="B33" s="21" t="s">
        <v>11</v>
      </c>
      <c r="C33" s="20"/>
      <c r="D33" s="19" t="s">
        <v>32</v>
      </c>
      <c r="E33" s="19" t="s">
        <v>31</v>
      </c>
      <c r="F33" s="18"/>
      <c r="G33" s="18"/>
      <c r="H33" s="18"/>
      <c r="U33" s="17"/>
    </row>
    <row r="34" spans="1:22" x14ac:dyDescent="0.25">
      <c r="A34" s="5" t="s">
        <v>12</v>
      </c>
      <c r="B34" s="12" t="s">
        <v>11</v>
      </c>
      <c r="C34" s="12" t="s">
        <v>15</v>
      </c>
      <c r="D34" s="11" t="s">
        <v>30</v>
      </c>
      <c r="E34" s="11" t="s">
        <v>29</v>
      </c>
      <c r="F34" s="7">
        <v>4</v>
      </c>
      <c r="G34" s="7"/>
      <c r="H34" s="7">
        <v>62</v>
      </c>
      <c r="I34" s="7">
        <v>80</v>
      </c>
      <c r="J34" s="7"/>
      <c r="K34" s="7"/>
      <c r="L34" s="7">
        <v>74</v>
      </c>
      <c r="M34" s="7">
        <v>154</v>
      </c>
      <c r="N34" s="7"/>
      <c r="O34" s="7"/>
      <c r="P34" s="10">
        <v>176</v>
      </c>
      <c r="Q34" s="10"/>
      <c r="R34" s="10"/>
      <c r="S34" s="10"/>
      <c r="T34" s="10">
        <v>89</v>
      </c>
      <c r="U34" s="9">
        <v>385</v>
      </c>
      <c r="V34" s="9"/>
    </row>
    <row r="35" spans="1:22" x14ac:dyDescent="0.25">
      <c r="A35" s="5" t="s">
        <v>12</v>
      </c>
      <c r="B35" s="12" t="s">
        <v>11</v>
      </c>
      <c r="C35" s="12" t="s">
        <v>10</v>
      </c>
      <c r="D35" s="11" t="s">
        <v>28</v>
      </c>
      <c r="E35" s="11" t="s">
        <v>27</v>
      </c>
      <c r="F35" s="7"/>
      <c r="G35" s="7"/>
      <c r="H35" s="7">
        <v>186</v>
      </c>
      <c r="I35" s="7">
        <v>288</v>
      </c>
      <c r="J35" s="7">
        <v>3</v>
      </c>
      <c r="K35" s="7">
        <v>12</v>
      </c>
      <c r="L35" s="7">
        <v>255</v>
      </c>
      <c r="M35" s="7">
        <v>452</v>
      </c>
      <c r="N35" s="7">
        <v>7</v>
      </c>
      <c r="O35" s="7">
        <v>15</v>
      </c>
      <c r="P35" s="10">
        <v>412</v>
      </c>
      <c r="Q35" s="10">
        <v>203</v>
      </c>
      <c r="R35" s="10"/>
      <c r="S35" s="10"/>
      <c r="T35" s="10">
        <v>347</v>
      </c>
      <c r="U35" s="9">
        <v>1185.1152999999997</v>
      </c>
      <c r="V35" s="9"/>
    </row>
    <row r="36" spans="1:22" x14ac:dyDescent="0.25">
      <c r="A36" s="5" t="s">
        <v>12</v>
      </c>
      <c r="B36" s="12" t="s">
        <v>11</v>
      </c>
      <c r="C36" s="12" t="s">
        <v>15</v>
      </c>
      <c r="D36" s="11" t="s">
        <v>26</v>
      </c>
      <c r="E36" s="11" t="s">
        <v>25</v>
      </c>
      <c r="F36" s="7">
        <v>4</v>
      </c>
      <c r="G36" s="7"/>
      <c r="H36" s="7">
        <v>62</v>
      </c>
      <c r="I36" s="7">
        <v>80</v>
      </c>
      <c r="J36" s="7"/>
      <c r="K36" s="7"/>
      <c r="L36" s="7">
        <v>74</v>
      </c>
      <c r="M36" s="7">
        <v>154</v>
      </c>
      <c r="N36" s="7"/>
      <c r="O36" s="7"/>
      <c r="P36" s="10">
        <v>176</v>
      </c>
      <c r="Q36" s="10"/>
      <c r="R36" s="10"/>
      <c r="S36" s="10"/>
      <c r="T36" s="10">
        <v>89</v>
      </c>
      <c r="U36" s="9">
        <v>385</v>
      </c>
      <c r="V36" s="9"/>
    </row>
    <row r="37" spans="1:22" x14ac:dyDescent="0.25">
      <c r="A37" s="5" t="s">
        <v>12</v>
      </c>
      <c r="B37" s="12" t="s">
        <v>11</v>
      </c>
      <c r="C37" s="12" t="s">
        <v>15</v>
      </c>
      <c r="D37" s="11" t="s">
        <v>24</v>
      </c>
      <c r="E37" s="11" t="s">
        <v>23</v>
      </c>
      <c r="F37" s="7">
        <v>1450</v>
      </c>
      <c r="G37" s="7">
        <v>1402</v>
      </c>
      <c r="H37" s="7">
        <v>1196</v>
      </c>
      <c r="I37" s="7">
        <v>1228</v>
      </c>
      <c r="J37" s="7">
        <v>1090</v>
      </c>
      <c r="K37" s="7">
        <v>879</v>
      </c>
      <c r="L37" s="7">
        <v>732</v>
      </c>
      <c r="M37" s="7">
        <v>693</v>
      </c>
      <c r="N37" s="7">
        <v>630</v>
      </c>
      <c r="O37" s="7">
        <v>529</v>
      </c>
      <c r="P37" s="10">
        <v>650</v>
      </c>
      <c r="Q37" s="10">
        <v>484</v>
      </c>
      <c r="R37" s="10">
        <v>484</v>
      </c>
      <c r="S37" s="10">
        <v>466</v>
      </c>
      <c r="T37" s="10">
        <v>555</v>
      </c>
      <c r="U37" s="9">
        <v>745</v>
      </c>
      <c r="V37" s="9"/>
    </row>
    <row r="38" spans="1:22" x14ac:dyDescent="0.25">
      <c r="A38" s="5" t="s">
        <v>12</v>
      </c>
      <c r="B38" s="12" t="s">
        <v>11</v>
      </c>
      <c r="C38" s="12" t="s">
        <v>18</v>
      </c>
      <c r="D38" s="11" t="s">
        <v>41</v>
      </c>
      <c r="E38" s="11" t="s">
        <v>99</v>
      </c>
      <c r="F38" s="7">
        <v>100</v>
      </c>
      <c r="G38" s="7">
        <v>100</v>
      </c>
      <c r="H38" s="7">
        <v>100</v>
      </c>
      <c r="I38" s="7">
        <v>100</v>
      </c>
      <c r="J38" s="7">
        <v>100</v>
      </c>
      <c r="K38" s="7">
        <v>100</v>
      </c>
      <c r="L38" s="7">
        <v>100</v>
      </c>
      <c r="M38" s="7">
        <v>100</v>
      </c>
      <c r="N38" s="7">
        <v>100</v>
      </c>
      <c r="O38" s="7">
        <v>100</v>
      </c>
      <c r="P38" s="10">
        <v>100</v>
      </c>
      <c r="Q38" s="10">
        <v>100</v>
      </c>
      <c r="R38" s="10">
        <v>100</v>
      </c>
      <c r="S38" s="10">
        <v>100</v>
      </c>
      <c r="T38" s="10">
        <v>100</v>
      </c>
      <c r="U38" s="9">
        <v>100</v>
      </c>
      <c r="V38" s="9"/>
    </row>
    <row r="39" spans="1:22" x14ac:dyDescent="0.25">
      <c r="A39" s="5" t="s">
        <v>12</v>
      </c>
      <c r="B39" s="12" t="s">
        <v>11</v>
      </c>
      <c r="C39" s="12" t="s">
        <v>15</v>
      </c>
      <c r="D39" s="11" t="s">
        <v>14</v>
      </c>
      <c r="E39" s="11" t="s">
        <v>13</v>
      </c>
      <c r="F39" s="7"/>
      <c r="G39" s="7">
        <v>48</v>
      </c>
      <c r="H39" s="7">
        <v>268</v>
      </c>
      <c r="I39" s="7">
        <v>48</v>
      </c>
      <c r="J39" s="7">
        <v>138</v>
      </c>
      <c r="K39" s="7">
        <v>211</v>
      </c>
      <c r="L39" s="7">
        <v>221</v>
      </c>
      <c r="M39" s="7">
        <v>192</v>
      </c>
      <c r="N39" s="7">
        <v>63</v>
      </c>
      <c r="O39" s="7">
        <v>101</v>
      </c>
      <c r="P39" s="10">
        <v>55</v>
      </c>
      <c r="Q39" s="10">
        <v>166</v>
      </c>
      <c r="R39" s="10"/>
      <c r="S39" s="10">
        <v>18</v>
      </c>
      <c r="T39" s="10">
        <v>0</v>
      </c>
      <c r="U39" s="9">
        <v>195</v>
      </c>
      <c r="V39" s="9"/>
    </row>
    <row r="40" spans="1:22" x14ac:dyDescent="0.25">
      <c r="A40" s="5" t="s">
        <v>7</v>
      </c>
      <c r="F40" s="7"/>
      <c r="G40" s="7"/>
      <c r="H40" s="7"/>
      <c r="I40" s="7"/>
      <c r="J40" s="7"/>
      <c r="K40" s="7"/>
      <c r="L40" s="7"/>
      <c r="U40" s="51"/>
    </row>
    <row r="41" spans="1:22" x14ac:dyDescent="0.25">
      <c r="A41" s="5" t="s">
        <v>7</v>
      </c>
      <c r="F41" s="7"/>
      <c r="G41" s="7"/>
      <c r="H41" s="7"/>
      <c r="I41" s="7"/>
      <c r="J41" s="7"/>
      <c r="K41" s="7"/>
      <c r="L41" s="7"/>
      <c r="U41" s="51"/>
    </row>
    <row r="42" spans="1:22" s="45" customFormat="1" x14ac:dyDescent="0.25">
      <c r="A42" s="32" t="s">
        <v>89</v>
      </c>
      <c r="B42" s="40"/>
      <c r="C42" s="40"/>
      <c r="D42" s="39" t="s">
        <v>104</v>
      </c>
      <c r="E42" s="39" t="s">
        <v>103</v>
      </c>
      <c r="F42" s="50"/>
      <c r="G42" s="50"/>
      <c r="H42" s="50"/>
      <c r="I42" s="50"/>
      <c r="J42" s="50"/>
      <c r="K42" s="50"/>
      <c r="L42" s="50"/>
      <c r="P42" s="49"/>
      <c r="Q42" s="49"/>
      <c r="R42" s="49"/>
      <c r="S42" s="49"/>
      <c r="T42" s="49"/>
      <c r="U42" s="48"/>
    </row>
    <row r="43" spans="1:22" s="13" customFormat="1" x14ac:dyDescent="0.25">
      <c r="A43" s="5" t="s">
        <v>12</v>
      </c>
      <c r="B43" s="12" t="s">
        <v>11</v>
      </c>
      <c r="C43" s="12" t="s">
        <v>10</v>
      </c>
      <c r="D43" s="11" t="s">
        <v>87</v>
      </c>
      <c r="E43" s="11" t="s">
        <v>86</v>
      </c>
      <c r="F43" s="15">
        <v>415</v>
      </c>
      <c r="G43" s="15">
        <v>755</v>
      </c>
      <c r="H43" s="15">
        <v>573</v>
      </c>
      <c r="I43" s="15">
        <v>406</v>
      </c>
      <c r="J43" s="15">
        <v>438</v>
      </c>
      <c r="K43" s="15">
        <v>798</v>
      </c>
      <c r="L43" s="15">
        <v>320</v>
      </c>
      <c r="M43" s="15">
        <v>441</v>
      </c>
      <c r="N43" s="15">
        <v>566</v>
      </c>
      <c r="O43" s="15">
        <v>498</v>
      </c>
      <c r="P43" s="14">
        <v>274</v>
      </c>
      <c r="Q43" s="14">
        <v>481</v>
      </c>
      <c r="R43" s="14">
        <v>155</v>
      </c>
      <c r="S43" s="14">
        <v>253</v>
      </c>
      <c r="T43" s="14">
        <v>224</v>
      </c>
      <c r="U43" s="9">
        <v>127.16280000000005</v>
      </c>
      <c r="V43" s="9"/>
    </row>
    <row r="44" spans="1:22" s="13" customFormat="1" x14ac:dyDescent="0.25">
      <c r="A44" s="5" t="s">
        <v>12</v>
      </c>
      <c r="B44" s="12" t="s">
        <v>11</v>
      </c>
      <c r="C44" s="12" t="s">
        <v>10</v>
      </c>
      <c r="D44" s="11" t="s">
        <v>85</v>
      </c>
      <c r="E44" s="11" t="s">
        <v>84</v>
      </c>
      <c r="F44" s="15"/>
      <c r="G44" s="15">
        <v>182</v>
      </c>
      <c r="H44" s="15">
        <v>248</v>
      </c>
      <c r="I44" s="15">
        <v>534</v>
      </c>
      <c r="J44" s="15">
        <v>206</v>
      </c>
      <c r="K44" s="15">
        <v>199</v>
      </c>
      <c r="L44" s="15">
        <v>-3</v>
      </c>
      <c r="M44" s="15">
        <v>303</v>
      </c>
      <c r="N44" s="15"/>
      <c r="O44" s="15">
        <v>444</v>
      </c>
      <c r="P44" s="14">
        <v>1</v>
      </c>
      <c r="Q44" s="14">
        <v>369</v>
      </c>
      <c r="R44" s="14">
        <v>1</v>
      </c>
      <c r="S44" s="14">
        <v>2</v>
      </c>
      <c r="T44" s="14">
        <v>2</v>
      </c>
      <c r="U44" s="9">
        <v>0.56359999999999943</v>
      </c>
      <c r="V44" s="9"/>
    </row>
    <row r="45" spans="1:22" s="13" customFormat="1" x14ac:dyDescent="0.25">
      <c r="A45" s="5" t="s">
        <v>12</v>
      </c>
      <c r="B45" s="12" t="s">
        <v>11</v>
      </c>
      <c r="C45" s="12" t="s">
        <v>10</v>
      </c>
      <c r="D45" s="11" t="s">
        <v>83</v>
      </c>
      <c r="E45" s="11" t="s">
        <v>82</v>
      </c>
      <c r="F45" s="15">
        <v>69</v>
      </c>
      <c r="G45" s="15">
        <v>61</v>
      </c>
      <c r="H45" s="15">
        <v>23</v>
      </c>
      <c r="I45" s="15">
        <v>60</v>
      </c>
      <c r="J45" s="15">
        <v>8</v>
      </c>
      <c r="K45" s="15">
        <v>28</v>
      </c>
      <c r="L45" s="15"/>
      <c r="M45" s="15">
        <v>3</v>
      </c>
      <c r="N45" s="15">
        <v>21</v>
      </c>
      <c r="O45" s="15">
        <v>5</v>
      </c>
      <c r="P45" s="14">
        <v>13</v>
      </c>
      <c r="Q45" s="14">
        <v>4</v>
      </c>
      <c r="R45" s="14">
        <v>2</v>
      </c>
      <c r="S45" s="14">
        <v>112</v>
      </c>
      <c r="T45" s="14">
        <v>186</v>
      </c>
      <c r="U45" s="9">
        <v>1.6</v>
      </c>
      <c r="V45" s="9"/>
    </row>
    <row r="46" spans="1:22" s="13" customFormat="1" x14ac:dyDescent="0.25">
      <c r="A46" s="5" t="s">
        <v>12</v>
      </c>
      <c r="B46" s="12" t="s">
        <v>11</v>
      </c>
      <c r="C46" s="12" t="s">
        <v>10</v>
      </c>
      <c r="D46" s="11" t="s">
        <v>81</v>
      </c>
      <c r="E46" s="11" t="s">
        <v>80</v>
      </c>
      <c r="F46" s="15"/>
      <c r="G46" s="15"/>
      <c r="H46" s="15"/>
      <c r="I46" s="15"/>
      <c r="J46" s="15"/>
      <c r="K46" s="15">
        <v>2</v>
      </c>
      <c r="L46" s="15">
        <v>1</v>
      </c>
      <c r="M46" s="15">
        <v>3</v>
      </c>
      <c r="N46" s="15">
        <v>3</v>
      </c>
      <c r="O46" s="15"/>
      <c r="P46" s="14"/>
      <c r="Q46" s="14">
        <v>4</v>
      </c>
      <c r="R46" s="14">
        <v>2</v>
      </c>
      <c r="S46" s="14">
        <v>2</v>
      </c>
      <c r="T46" s="14">
        <v>1</v>
      </c>
      <c r="U46" s="9">
        <v>1.9656000000000002</v>
      </c>
      <c r="V46" s="9"/>
    </row>
    <row r="47" spans="1:22" x14ac:dyDescent="0.25">
      <c r="A47" s="5" t="s">
        <v>12</v>
      </c>
      <c r="B47" s="12" t="s">
        <v>11</v>
      </c>
      <c r="C47" s="12" t="s">
        <v>10</v>
      </c>
      <c r="D47" s="11" t="s">
        <v>79</v>
      </c>
      <c r="E47" s="11" t="s">
        <v>78</v>
      </c>
      <c r="F47" s="7">
        <v>62</v>
      </c>
      <c r="G47" s="7">
        <v>121</v>
      </c>
      <c r="H47" s="7">
        <v>133</v>
      </c>
      <c r="I47" s="7">
        <v>104</v>
      </c>
      <c r="J47" s="7">
        <v>59</v>
      </c>
      <c r="K47" s="7">
        <v>150</v>
      </c>
      <c r="L47" s="7">
        <v>-87</v>
      </c>
      <c r="M47" s="7">
        <v>-37</v>
      </c>
      <c r="N47" s="7">
        <v>82</v>
      </c>
      <c r="O47" s="7">
        <v>94</v>
      </c>
      <c r="P47" s="10">
        <v>-51</v>
      </c>
      <c r="Q47" s="10">
        <v>99</v>
      </c>
      <c r="R47" s="10">
        <v>10</v>
      </c>
      <c r="S47" s="10">
        <v>16</v>
      </c>
      <c r="T47" s="10">
        <v>12</v>
      </c>
      <c r="U47" s="9">
        <v>23.609400000000001</v>
      </c>
      <c r="V47" s="9"/>
    </row>
    <row r="48" spans="1:22" x14ac:dyDescent="0.25">
      <c r="A48" s="5" t="s">
        <v>12</v>
      </c>
      <c r="B48" s="12" t="s">
        <v>11</v>
      </c>
      <c r="C48" s="12" t="s">
        <v>10</v>
      </c>
      <c r="D48" s="11" t="s">
        <v>77</v>
      </c>
      <c r="E48" s="11" t="s">
        <v>76</v>
      </c>
      <c r="F48" s="27">
        <v>12.9</v>
      </c>
      <c r="G48" s="27">
        <v>12.2</v>
      </c>
      <c r="H48" s="27">
        <v>15.7</v>
      </c>
      <c r="I48" s="27">
        <v>10.4</v>
      </c>
      <c r="J48" s="27">
        <v>9</v>
      </c>
      <c r="K48" s="27">
        <v>14.6</v>
      </c>
      <c r="L48" s="27">
        <v>-27.4</v>
      </c>
      <c r="M48" s="27">
        <v>-4.9000000000000004</v>
      </c>
      <c r="N48" s="27">
        <v>14</v>
      </c>
      <c r="O48" s="27">
        <v>10</v>
      </c>
      <c r="P48" s="26">
        <v>-17.5</v>
      </c>
      <c r="Q48" s="26">
        <v>11.5</v>
      </c>
      <c r="R48" s="26">
        <v>6</v>
      </c>
      <c r="S48" s="26">
        <v>4.3</v>
      </c>
      <c r="T48" s="26">
        <v>2.9</v>
      </c>
      <c r="U48" s="29">
        <v>17.982359930536511</v>
      </c>
      <c r="V48" s="29"/>
    </row>
    <row r="49" spans="1:22" x14ac:dyDescent="0.25">
      <c r="A49" s="5" t="s">
        <v>12</v>
      </c>
      <c r="B49" s="12" t="s">
        <v>11</v>
      </c>
      <c r="C49" s="12" t="s">
        <v>10</v>
      </c>
      <c r="D49" s="11" t="s">
        <v>75</v>
      </c>
      <c r="E49" s="11" t="s">
        <v>74</v>
      </c>
      <c r="F49" s="7">
        <v>-36</v>
      </c>
      <c r="G49" s="7">
        <v>-30</v>
      </c>
      <c r="H49" s="7">
        <v>-26</v>
      </c>
      <c r="I49" s="7">
        <v>-36</v>
      </c>
      <c r="J49" s="7">
        <v>-36</v>
      </c>
      <c r="K49" s="7">
        <v>-36</v>
      </c>
      <c r="L49" s="7">
        <v>-23</v>
      </c>
      <c r="M49" s="7">
        <v>-43</v>
      </c>
      <c r="N49" s="7">
        <v>-38</v>
      </c>
      <c r="O49" s="7">
        <v>-36</v>
      </c>
      <c r="P49" s="10">
        <v>-36</v>
      </c>
      <c r="Q49" s="10">
        <v>-39</v>
      </c>
      <c r="R49" s="10">
        <v>-29</v>
      </c>
      <c r="S49" s="10">
        <v>-32</v>
      </c>
      <c r="T49" s="10">
        <v>-26</v>
      </c>
      <c r="U49" s="9">
        <v>-31.122499999999999</v>
      </c>
      <c r="V49" s="9"/>
    </row>
    <row r="50" spans="1:22" s="13" customFormat="1" x14ac:dyDescent="0.25">
      <c r="A50" s="5" t="s">
        <v>12</v>
      </c>
      <c r="B50" s="12" t="s">
        <v>11</v>
      </c>
      <c r="C50" s="12" t="s">
        <v>10</v>
      </c>
      <c r="D50" s="11" t="s">
        <v>73</v>
      </c>
      <c r="E50" s="11" t="s">
        <v>72</v>
      </c>
      <c r="F50" s="15">
        <v>27</v>
      </c>
      <c r="G50" s="15">
        <v>91</v>
      </c>
      <c r="H50" s="15">
        <v>106</v>
      </c>
      <c r="I50" s="15">
        <v>67</v>
      </c>
      <c r="J50" s="15">
        <v>23</v>
      </c>
      <c r="K50" s="15">
        <v>113</v>
      </c>
      <c r="L50" s="15">
        <v>-110</v>
      </c>
      <c r="M50" s="15">
        <v>-80</v>
      </c>
      <c r="N50" s="15">
        <v>45</v>
      </c>
      <c r="O50" s="15">
        <v>58</v>
      </c>
      <c r="P50" s="14">
        <v>-86</v>
      </c>
      <c r="Q50" s="14">
        <v>60</v>
      </c>
      <c r="R50" s="14">
        <v>-19</v>
      </c>
      <c r="S50" s="14">
        <v>-16</v>
      </c>
      <c r="T50" s="14">
        <v>-14</v>
      </c>
      <c r="U50" s="9">
        <v>-7.5125999999999982</v>
      </c>
      <c r="V50" s="9"/>
    </row>
    <row r="51" spans="1:22" x14ac:dyDescent="0.25">
      <c r="A51" s="5" t="s">
        <v>12</v>
      </c>
      <c r="B51" s="12" t="s">
        <v>102</v>
      </c>
      <c r="C51" s="12" t="s">
        <v>18</v>
      </c>
      <c r="D51" s="11" t="s">
        <v>70</v>
      </c>
      <c r="E51" s="11" t="s">
        <v>69</v>
      </c>
      <c r="F51" s="27">
        <v>5.5</v>
      </c>
      <c r="G51" s="27">
        <v>9.1</v>
      </c>
      <c r="H51" s="27">
        <v>12.6</v>
      </c>
      <c r="I51" s="27">
        <v>6.7</v>
      </c>
      <c r="J51" s="27">
        <v>3.5</v>
      </c>
      <c r="K51" s="27">
        <v>11.1</v>
      </c>
      <c r="L51" s="27">
        <v>-34.700000000000003</v>
      </c>
      <c r="M51" s="27">
        <v>-10.6</v>
      </c>
      <c r="N51" s="27">
        <v>7.6</v>
      </c>
      <c r="O51" s="27">
        <v>6.2</v>
      </c>
      <c r="P51" s="26">
        <v>-29.8</v>
      </c>
      <c r="Q51" s="26">
        <v>7</v>
      </c>
      <c r="R51" s="26">
        <v>-12</v>
      </c>
      <c r="S51" s="26">
        <v>-4.3</v>
      </c>
      <c r="T51" s="26">
        <v>-3.5</v>
      </c>
      <c r="U51" s="6">
        <v>-5.722054656795537</v>
      </c>
      <c r="V51" s="6"/>
    </row>
    <row r="52" spans="1:22" x14ac:dyDescent="0.25">
      <c r="A52" s="5" t="s">
        <v>12</v>
      </c>
      <c r="B52" s="12" t="s">
        <v>11</v>
      </c>
      <c r="C52" s="12" t="s">
        <v>10</v>
      </c>
      <c r="D52" s="11" t="s">
        <v>95</v>
      </c>
      <c r="E52" s="11" t="s">
        <v>94</v>
      </c>
      <c r="F52" s="7">
        <v>3125</v>
      </c>
      <c r="G52" s="7">
        <v>3083</v>
      </c>
      <c r="H52" s="7">
        <v>2990</v>
      </c>
      <c r="I52" s="7">
        <v>3135</v>
      </c>
      <c r="J52" s="7">
        <v>3073</v>
      </c>
      <c r="K52" s="7">
        <v>3415</v>
      </c>
      <c r="L52" s="7">
        <v>3758</v>
      </c>
      <c r="M52" s="7">
        <v>3825</v>
      </c>
      <c r="N52" s="7">
        <v>3651</v>
      </c>
      <c r="O52" s="7">
        <v>3694</v>
      </c>
      <c r="P52" s="10">
        <v>3275</v>
      </c>
      <c r="Q52" s="10">
        <v>3189</v>
      </c>
      <c r="R52" s="10">
        <v>2923</v>
      </c>
      <c r="S52" s="10">
        <v>2604</v>
      </c>
      <c r="T52" s="10">
        <v>2308</v>
      </c>
      <c r="U52" s="42">
        <v>2635.6815999999999</v>
      </c>
      <c r="V52" s="42"/>
    </row>
    <row r="53" spans="1:22" s="45" customFormat="1" x14ac:dyDescent="0.25">
      <c r="A53" s="5" t="s">
        <v>12</v>
      </c>
      <c r="B53" s="12" t="s">
        <v>11</v>
      </c>
      <c r="C53" s="12" t="s">
        <v>18</v>
      </c>
      <c r="D53" s="11" t="s">
        <v>93</v>
      </c>
      <c r="E53" s="11" t="s">
        <v>92</v>
      </c>
      <c r="F53" s="47">
        <v>5.6</v>
      </c>
      <c r="G53" s="47">
        <v>6.5</v>
      </c>
      <c r="H53" s="47">
        <v>9</v>
      </c>
      <c r="I53" s="47">
        <v>9.1</v>
      </c>
      <c r="J53" s="47">
        <v>9.1</v>
      </c>
      <c r="K53" s="47">
        <v>9.6</v>
      </c>
      <c r="L53" s="47">
        <v>2.6</v>
      </c>
      <c r="M53" s="47">
        <v>-1.7</v>
      </c>
      <c r="N53" s="47">
        <v>-1.1000000000000001</v>
      </c>
      <c r="O53" s="47">
        <v>-2.5</v>
      </c>
      <c r="P53" s="46">
        <v>-1.9</v>
      </c>
      <c r="Q53" s="46">
        <v>1.9</v>
      </c>
      <c r="R53" s="46">
        <v>0.3</v>
      </c>
      <c r="S53" s="46">
        <v>-2.9</v>
      </c>
      <c r="T53" s="46">
        <v>-4</v>
      </c>
      <c r="U53" s="35">
        <v>-6.6478606616473579</v>
      </c>
      <c r="V53" s="35"/>
    </row>
    <row r="54" spans="1:22" s="45" customFormat="1" x14ac:dyDescent="0.25">
      <c r="A54" s="5" t="s">
        <v>12</v>
      </c>
      <c r="B54" s="12" t="s">
        <v>11</v>
      </c>
      <c r="C54" s="12" t="s">
        <v>52</v>
      </c>
      <c r="D54" s="11" t="s">
        <v>51</v>
      </c>
      <c r="E54" s="11" t="s">
        <v>50</v>
      </c>
      <c r="F54" s="15">
        <v>202</v>
      </c>
      <c r="G54" s="15">
        <v>207</v>
      </c>
      <c r="H54" s="15">
        <v>220</v>
      </c>
      <c r="I54" s="15">
        <v>223</v>
      </c>
      <c r="J54" s="15">
        <v>237</v>
      </c>
      <c r="K54" s="15">
        <v>237</v>
      </c>
      <c r="L54" s="15">
        <v>235</v>
      </c>
      <c r="M54" s="15">
        <v>232</v>
      </c>
      <c r="N54" s="15">
        <v>193</v>
      </c>
      <c r="O54" s="15">
        <v>177</v>
      </c>
      <c r="P54" s="14">
        <v>164</v>
      </c>
      <c r="Q54" s="14">
        <v>153</v>
      </c>
      <c r="R54" s="14">
        <v>93</v>
      </c>
      <c r="S54" s="14">
        <v>89</v>
      </c>
      <c r="T54" s="14">
        <v>88</v>
      </c>
      <c r="U54" s="9">
        <v>86.8</v>
      </c>
      <c r="V54" s="9"/>
    </row>
    <row r="55" spans="1:22" s="24" customFormat="1" x14ac:dyDescent="0.25">
      <c r="A55" s="22" t="s">
        <v>33</v>
      </c>
      <c r="B55" s="21" t="s">
        <v>11</v>
      </c>
      <c r="C55" s="20"/>
      <c r="D55" s="19" t="s">
        <v>49</v>
      </c>
      <c r="E55" s="19" t="s">
        <v>48</v>
      </c>
      <c r="F55" s="25"/>
      <c r="G55" s="25"/>
      <c r="H55" s="25"/>
      <c r="U55" s="17"/>
    </row>
    <row r="56" spans="1:22" s="13" customFormat="1" x14ac:dyDescent="0.25">
      <c r="A56" s="5" t="s">
        <v>12</v>
      </c>
      <c r="B56" s="12" t="s">
        <v>11</v>
      </c>
      <c r="C56" s="12" t="s">
        <v>15</v>
      </c>
      <c r="D56" s="11" t="s">
        <v>47</v>
      </c>
      <c r="E56" s="11" t="s">
        <v>46</v>
      </c>
      <c r="F56" s="15">
        <v>8000</v>
      </c>
      <c r="G56" s="15">
        <v>8100</v>
      </c>
      <c r="H56" s="15">
        <v>8500</v>
      </c>
      <c r="I56" s="15">
        <v>8200</v>
      </c>
      <c r="J56" s="15">
        <v>8000</v>
      </c>
      <c r="K56" s="15">
        <v>8300</v>
      </c>
      <c r="L56" s="15">
        <v>8100</v>
      </c>
      <c r="M56" s="15">
        <v>8700</v>
      </c>
      <c r="N56" s="15">
        <v>8500</v>
      </c>
      <c r="O56" s="15">
        <v>8900</v>
      </c>
      <c r="P56" s="14">
        <v>8800</v>
      </c>
      <c r="Q56" s="14">
        <v>9500</v>
      </c>
      <c r="R56" s="14">
        <v>9700</v>
      </c>
      <c r="S56" s="14">
        <v>9600</v>
      </c>
      <c r="T56" s="14">
        <v>8900</v>
      </c>
      <c r="U56" s="9">
        <v>8700</v>
      </c>
      <c r="V56" s="9"/>
    </row>
    <row r="57" spans="1:22" s="13" customFormat="1" ht="15" customHeight="1" x14ac:dyDescent="0.25">
      <c r="A57" s="5" t="s">
        <v>12</v>
      </c>
      <c r="B57" s="12" t="s">
        <v>11</v>
      </c>
      <c r="C57" s="12" t="s">
        <v>15</v>
      </c>
      <c r="D57" s="11" t="s">
        <v>45</v>
      </c>
      <c r="E57" s="11" t="s">
        <v>44</v>
      </c>
      <c r="F57" s="15">
        <v>3000</v>
      </c>
      <c r="G57" s="15">
        <v>3300</v>
      </c>
      <c r="H57" s="15">
        <v>3800</v>
      </c>
      <c r="I57" s="15">
        <v>3800</v>
      </c>
      <c r="J57" s="15">
        <v>3000</v>
      </c>
      <c r="K57" s="15">
        <v>2700</v>
      </c>
      <c r="L57" s="15">
        <v>3300</v>
      </c>
      <c r="M57" s="15">
        <v>2900</v>
      </c>
      <c r="N57" s="15">
        <v>2800</v>
      </c>
      <c r="O57" s="15">
        <v>3300</v>
      </c>
      <c r="P57" s="14">
        <v>2800</v>
      </c>
      <c r="Q57" s="14">
        <v>2500</v>
      </c>
      <c r="R57" s="14">
        <v>2800</v>
      </c>
      <c r="S57" s="14">
        <v>2500</v>
      </c>
      <c r="T57" s="14">
        <v>2200</v>
      </c>
      <c r="U57" s="9">
        <v>1800</v>
      </c>
      <c r="V57" s="9"/>
    </row>
    <row r="58" spans="1:22" s="16" customFormat="1" x14ac:dyDescent="0.25">
      <c r="A58" s="22" t="s">
        <v>33</v>
      </c>
      <c r="B58" s="21" t="s">
        <v>11</v>
      </c>
      <c r="C58" s="20"/>
      <c r="D58" s="19" t="s">
        <v>43</v>
      </c>
      <c r="E58" s="19" t="s">
        <v>42</v>
      </c>
      <c r="F58" s="18"/>
      <c r="G58" s="18"/>
      <c r="H58" s="18"/>
      <c r="U58" s="17"/>
    </row>
    <row r="59" spans="1:22" x14ac:dyDescent="0.25">
      <c r="A59" s="5" t="s">
        <v>12</v>
      </c>
      <c r="B59" s="12" t="s">
        <v>11</v>
      </c>
      <c r="C59" s="12" t="s">
        <v>15</v>
      </c>
      <c r="D59" s="11" t="s">
        <v>30</v>
      </c>
      <c r="E59" s="11" t="s">
        <v>29</v>
      </c>
      <c r="F59" s="7">
        <v>196</v>
      </c>
      <c r="G59" s="7">
        <v>167</v>
      </c>
      <c r="H59" s="7">
        <v>149</v>
      </c>
      <c r="I59" s="7">
        <v>181</v>
      </c>
      <c r="J59" s="7">
        <v>161</v>
      </c>
      <c r="K59" s="7">
        <v>66</v>
      </c>
      <c r="L59" s="7">
        <v>18</v>
      </c>
      <c r="M59" s="7">
        <v>11</v>
      </c>
      <c r="N59" s="7">
        <v>14</v>
      </c>
      <c r="O59" s="7">
        <v>43</v>
      </c>
      <c r="P59" s="10">
        <v>33</v>
      </c>
      <c r="Q59" s="10">
        <v>20</v>
      </c>
      <c r="R59" s="10">
        <v>47</v>
      </c>
      <c r="S59" s="10">
        <v>54</v>
      </c>
      <c r="T59" s="10">
        <v>38</v>
      </c>
      <c r="U59" s="9">
        <v>94</v>
      </c>
      <c r="V59" s="9"/>
    </row>
    <row r="60" spans="1:22" s="13" customFormat="1" ht="15" customHeight="1" x14ac:dyDescent="0.25">
      <c r="A60" s="5" t="s">
        <v>12</v>
      </c>
      <c r="B60" s="12" t="s">
        <v>11</v>
      </c>
      <c r="C60" s="12" t="s">
        <v>10</v>
      </c>
      <c r="D60" s="11" t="s">
        <v>28</v>
      </c>
      <c r="E60" s="11" t="s">
        <v>27</v>
      </c>
      <c r="F60" s="15">
        <v>801</v>
      </c>
      <c r="G60" s="15">
        <v>656</v>
      </c>
      <c r="H60" s="15">
        <v>598</v>
      </c>
      <c r="I60" s="15">
        <v>791</v>
      </c>
      <c r="J60" s="15">
        <v>652</v>
      </c>
      <c r="K60" s="15">
        <v>266</v>
      </c>
      <c r="L60" s="15">
        <v>85</v>
      </c>
      <c r="M60" s="15">
        <v>32</v>
      </c>
      <c r="N60" s="15">
        <v>54</v>
      </c>
      <c r="O60" s="15">
        <v>200</v>
      </c>
      <c r="P60" s="14">
        <v>113</v>
      </c>
      <c r="Q60" s="14">
        <v>87</v>
      </c>
      <c r="R60" s="14">
        <v>195</v>
      </c>
      <c r="S60" s="14">
        <v>227</v>
      </c>
      <c r="T60" s="14">
        <v>124</v>
      </c>
      <c r="U60" s="9">
        <v>443.33209999999997</v>
      </c>
      <c r="V60" s="9"/>
    </row>
    <row r="61" spans="1:22" s="3" customFormat="1" x14ac:dyDescent="0.25">
      <c r="A61" s="5" t="s">
        <v>12</v>
      </c>
      <c r="B61" s="12" t="s">
        <v>11</v>
      </c>
      <c r="C61" s="12" t="s">
        <v>15</v>
      </c>
      <c r="D61" s="11" t="s">
        <v>26</v>
      </c>
      <c r="E61" s="11" t="s">
        <v>25</v>
      </c>
      <c r="F61" s="7">
        <v>170</v>
      </c>
      <c r="G61" s="7">
        <v>170</v>
      </c>
      <c r="H61" s="7">
        <v>127</v>
      </c>
      <c r="I61" s="7">
        <v>244</v>
      </c>
      <c r="J61" s="7"/>
      <c r="K61" s="7">
        <v>121</v>
      </c>
      <c r="L61" s="7"/>
      <c r="M61" s="7">
        <v>22</v>
      </c>
      <c r="N61" s="7">
        <v>69</v>
      </c>
      <c r="O61" s="7">
        <v>19</v>
      </c>
      <c r="P61" s="10"/>
      <c r="Q61" s="10"/>
      <c r="R61" s="10"/>
      <c r="S61" s="10">
        <v>66</v>
      </c>
      <c r="T61" s="10">
        <v>23</v>
      </c>
      <c r="U61" s="9">
        <v>27</v>
      </c>
      <c r="V61" s="9"/>
    </row>
    <row r="62" spans="1:22" s="45" customFormat="1" x14ac:dyDescent="0.25">
      <c r="A62" s="5" t="s">
        <v>12</v>
      </c>
      <c r="B62" s="12" t="s">
        <v>11</v>
      </c>
      <c r="C62" s="12" t="s">
        <v>15</v>
      </c>
      <c r="D62" s="11" t="s">
        <v>24</v>
      </c>
      <c r="E62" s="11" t="s">
        <v>23</v>
      </c>
      <c r="F62" s="15">
        <v>847</v>
      </c>
      <c r="G62" s="15">
        <v>881</v>
      </c>
      <c r="H62" s="15">
        <v>890</v>
      </c>
      <c r="I62" s="15">
        <v>1055</v>
      </c>
      <c r="J62" s="15">
        <v>931</v>
      </c>
      <c r="K62" s="15">
        <v>860</v>
      </c>
      <c r="L62" s="15">
        <v>781</v>
      </c>
      <c r="M62" s="15">
        <v>675</v>
      </c>
      <c r="N62" s="15">
        <v>608</v>
      </c>
      <c r="O62" s="15">
        <v>493</v>
      </c>
      <c r="P62" s="14">
        <v>394</v>
      </c>
      <c r="Q62" s="14">
        <v>180</v>
      </c>
      <c r="R62" s="14">
        <v>118</v>
      </c>
      <c r="S62" s="14">
        <v>144</v>
      </c>
      <c r="T62" s="14">
        <v>158</v>
      </c>
      <c r="U62" s="9">
        <v>150</v>
      </c>
      <c r="V62" s="9"/>
    </row>
    <row r="63" spans="1:22" s="45" customFormat="1" x14ac:dyDescent="0.25">
      <c r="A63" s="5" t="s">
        <v>12</v>
      </c>
      <c r="B63" s="12" t="s">
        <v>11</v>
      </c>
      <c r="C63" s="12" t="s">
        <v>18</v>
      </c>
      <c r="D63" s="11" t="s">
        <v>41</v>
      </c>
      <c r="E63" s="11" t="s">
        <v>40</v>
      </c>
      <c r="F63" s="15">
        <v>67</v>
      </c>
      <c r="G63" s="15">
        <v>64</v>
      </c>
      <c r="H63" s="15">
        <v>65</v>
      </c>
      <c r="I63" s="15">
        <v>64</v>
      </c>
      <c r="J63" s="15">
        <v>76</v>
      </c>
      <c r="K63" s="15">
        <v>68</v>
      </c>
      <c r="L63" s="15">
        <v>67</v>
      </c>
      <c r="M63" s="15">
        <v>61</v>
      </c>
      <c r="N63" s="15">
        <v>48</v>
      </c>
      <c r="O63" s="15">
        <v>42</v>
      </c>
      <c r="P63" s="14">
        <v>43</v>
      </c>
      <c r="Q63" s="14">
        <v>24</v>
      </c>
      <c r="R63" s="14">
        <v>17</v>
      </c>
      <c r="S63" s="14">
        <v>6</v>
      </c>
      <c r="T63" s="14">
        <v>6</v>
      </c>
      <c r="U63" s="9">
        <v>44.666666666666664</v>
      </c>
      <c r="V63" s="9"/>
    </row>
    <row r="64" spans="1:22" s="45" customFormat="1" x14ac:dyDescent="0.25">
      <c r="A64" s="5" t="s">
        <v>12</v>
      </c>
      <c r="B64" s="12" t="s">
        <v>11</v>
      </c>
      <c r="C64" s="12" t="s">
        <v>15</v>
      </c>
      <c r="D64" s="11" t="s">
        <v>37</v>
      </c>
      <c r="E64" s="11" t="s">
        <v>36</v>
      </c>
      <c r="F64" s="15">
        <v>118</v>
      </c>
      <c r="G64" s="15">
        <v>78</v>
      </c>
      <c r="H64" s="15">
        <v>50</v>
      </c>
      <c r="I64" s="15">
        <v>24</v>
      </c>
      <c r="J64" s="15">
        <v>22</v>
      </c>
      <c r="K64" s="15">
        <v>27</v>
      </c>
      <c r="L64" s="15">
        <v>28</v>
      </c>
      <c r="M64" s="15">
        <v>40</v>
      </c>
      <c r="N64" s="15">
        <v>44</v>
      </c>
      <c r="O64" s="15">
        <v>60</v>
      </c>
      <c r="P64" s="14">
        <v>82</v>
      </c>
      <c r="Q64" s="14">
        <v>156</v>
      </c>
      <c r="R64" s="14">
        <v>165</v>
      </c>
      <c r="S64" s="14">
        <v>144</v>
      </c>
      <c r="T64" s="14">
        <v>96</v>
      </c>
      <c r="U64" s="9">
        <v>98</v>
      </c>
      <c r="V64" s="9"/>
    </row>
    <row r="65" spans="1:22" s="45" customFormat="1" x14ac:dyDescent="0.25">
      <c r="A65" s="5" t="s">
        <v>12</v>
      </c>
      <c r="B65" s="12" t="s">
        <v>11</v>
      </c>
      <c r="C65" s="12" t="s">
        <v>15</v>
      </c>
      <c r="D65" s="11" t="s">
        <v>35</v>
      </c>
      <c r="E65" s="11" t="s">
        <v>34</v>
      </c>
      <c r="F65" s="15">
        <v>354</v>
      </c>
      <c r="G65" s="15">
        <v>357</v>
      </c>
      <c r="H65" s="15">
        <v>335</v>
      </c>
      <c r="I65" s="15">
        <v>398</v>
      </c>
      <c r="J65" s="15">
        <v>237</v>
      </c>
      <c r="K65" s="15">
        <v>292</v>
      </c>
      <c r="L65" s="15">
        <v>274</v>
      </c>
      <c r="M65" s="15">
        <v>285</v>
      </c>
      <c r="N65" s="15">
        <v>340</v>
      </c>
      <c r="O65" s="15">
        <v>316</v>
      </c>
      <c r="P65" s="14">
        <v>283</v>
      </c>
      <c r="Q65" s="14">
        <v>263</v>
      </c>
      <c r="R65" s="14">
        <v>216</v>
      </c>
      <c r="S65" s="14">
        <v>228</v>
      </c>
      <c r="T65" s="14">
        <v>213</v>
      </c>
      <c r="U65" s="9">
        <v>146</v>
      </c>
      <c r="V65" s="9"/>
    </row>
    <row r="66" spans="1:22" s="3" customFormat="1" x14ac:dyDescent="0.25">
      <c r="A66" s="5" t="s">
        <v>12</v>
      </c>
      <c r="B66" s="12" t="s">
        <v>11</v>
      </c>
      <c r="C66" s="12" t="s">
        <v>15</v>
      </c>
      <c r="D66" s="11" t="s">
        <v>14</v>
      </c>
      <c r="E66" s="11" t="s">
        <v>13</v>
      </c>
      <c r="F66" s="7">
        <v>88</v>
      </c>
      <c r="G66" s="7">
        <v>176</v>
      </c>
      <c r="H66" s="7">
        <v>146</v>
      </c>
      <c r="I66" s="7">
        <v>105</v>
      </c>
      <c r="J66" s="7">
        <v>126</v>
      </c>
      <c r="K66" s="7">
        <v>187</v>
      </c>
      <c r="L66" s="7">
        <v>78</v>
      </c>
      <c r="M66" s="7">
        <v>116</v>
      </c>
      <c r="N66" s="7">
        <v>132</v>
      </c>
      <c r="O66" s="7">
        <v>118</v>
      </c>
      <c r="P66" s="10">
        <v>82</v>
      </c>
      <c r="Q66" s="10">
        <v>140</v>
      </c>
      <c r="R66" s="10">
        <v>53</v>
      </c>
      <c r="S66" s="10">
        <v>61</v>
      </c>
      <c r="T66" s="10">
        <v>57</v>
      </c>
      <c r="U66" s="9">
        <v>33</v>
      </c>
      <c r="V66" s="9"/>
    </row>
    <row r="67" spans="1:22" s="16" customFormat="1" x14ac:dyDescent="0.25">
      <c r="A67" s="22" t="s">
        <v>33</v>
      </c>
      <c r="B67" s="21" t="s">
        <v>11</v>
      </c>
      <c r="C67" s="20"/>
      <c r="D67" s="19" t="s">
        <v>32</v>
      </c>
      <c r="E67" s="19" t="s">
        <v>31</v>
      </c>
      <c r="F67" s="18"/>
      <c r="G67" s="18"/>
      <c r="H67" s="18"/>
      <c r="U67" s="17"/>
    </row>
    <row r="68" spans="1:22" s="13" customFormat="1" x14ac:dyDescent="0.25">
      <c r="A68" s="5" t="s">
        <v>12</v>
      </c>
      <c r="B68" s="12" t="s">
        <v>11</v>
      </c>
      <c r="C68" s="12" t="s">
        <v>15</v>
      </c>
      <c r="D68" s="11" t="s">
        <v>30</v>
      </c>
      <c r="E68" s="11" t="s">
        <v>29</v>
      </c>
      <c r="F68" s="15"/>
      <c r="G68" s="15"/>
      <c r="H68" s="15">
        <v>337</v>
      </c>
      <c r="I68" s="15">
        <v>83</v>
      </c>
      <c r="J68" s="15"/>
      <c r="K68" s="15"/>
      <c r="L68" s="15"/>
      <c r="M68" s="15"/>
      <c r="N68" s="15"/>
      <c r="O68" s="15"/>
      <c r="P68" s="14"/>
      <c r="Q68" s="14"/>
      <c r="R68" s="14"/>
      <c r="S68" s="14"/>
      <c r="T68" s="14">
        <v>0</v>
      </c>
      <c r="U68" s="9">
        <v>0</v>
      </c>
      <c r="V68" s="9"/>
    </row>
    <row r="69" spans="1:22" s="13" customFormat="1" x14ac:dyDescent="0.25">
      <c r="A69" s="5" t="s">
        <v>12</v>
      </c>
      <c r="B69" s="12" t="s">
        <v>11</v>
      </c>
      <c r="C69" s="12" t="s">
        <v>10</v>
      </c>
      <c r="D69" s="11" t="s">
        <v>28</v>
      </c>
      <c r="E69" s="11" t="s">
        <v>27</v>
      </c>
      <c r="F69" s="15">
        <v>-7</v>
      </c>
      <c r="G69" s="15">
        <v>2</v>
      </c>
      <c r="H69" s="15">
        <v>664</v>
      </c>
      <c r="I69" s="15">
        <v>137</v>
      </c>
      <c r="J69" s="15"/>
      <c r="K69" s="15">
        <v>3</v>
      </c>
      <c r="L69" s="15">
        <v>8</v>
      </c>
      <c r="M69" s="15">
        <v>1</v>
      </c>
      <c r="N69" s="15">
        <v>5</v>
      </c>
      <c r="O69" s="15"/>
      <c r="P69" s="14">
        <v>1</v>
      </c>
      <c r="Q69" s="14">
        <v>4</v>
      </c>
      <c r="R69" s="14"/>
      <c r="S69" s="14">
        <v>2</v>
      </c>
      <c r="T69" s="14">
        <v>2</v>
      </c>
      <c r="U69" s="9">
        <v>0.58280000000000021</v>
      </c>
      <c r="V69" s="9"/>
    </row>
    <row r="70" spans="1:22" s="13" customFormat="1" x14ac:dyDescent="0.25">
      <c r="A70" s="5" t="s">
        <v>12</v>
      </c>
      <c r="B70" s="12" t="s">
        <v>11</v>
      </c>
      <c r="C70" s="12" t="s">
        <v>15</v>
      </c>
      <c r="D70" s="11" t="s">
        <v>26</v>
      </c>
      <c r="E70" s="11" t="s">
        <v>25</v>
      </c>
      <c r="F70" s="15"/>
      <c r="G70" s="15">
        <v>175</v>
      </c>
      <c r="H70" s="15">
        <v>162</v>
      </c>
      <c r="I70" s="15">
        <v>83</v>
      </c>
      <c r="J70" s="15"/>
      <c r="K70" s="15"/>
      <c r="L70" s="15">
        <v>231</v>
      </c>
      <c r="M70" s="15"/>
      <c r="N70" s="15"/>
      <c r="O70" s="15"/>
      <c r="P70" s="14"/>
      <c r="Q70" s="14"/>
      <c r="R70" s="14"/>
      <c r="S70" s="14"/>
      <c r="T70" s="14">
        <v>0</v>
      </c>
      <c r="U70" s="9">
        <v>0</v>
      </c>
      <c r="V70" s="9"/>
    </row>
    <row r="71" spans="1:22" s="13" customFormat="1" x14ac:dyDescent="0.25">
      <c r="A71" s="5" t="s">
        <v>12</v>
      </c>
      <c r="B71" s="12" t="s">
        <v>11</v>
      </c>
      <c r="C71" s="12" t="s">
        <v>15</v>
      </c>
      <c r="D71" s="11" t="s">
        <v>22</v>
      </c>
      <c r="E71" s="11" t="s">
        <v>21</v>
      </c>
      <c r="F71" s="15"/>
      <c r="G71" s="15"/>
      <c r="H71" s="15"/>
      <c r="I71" s="15"/>
      <c r="J71" s="15"/>
      <c r="K71" s="15"/>
      <c r="L71" s="15">
        <v>231</v>
      </c>
      <c r="M71" s="15"/>
      <c r="N71" s="15"/>
      <c r="O71" s="15"/>
      <c r="P71" s="14"/>
      <c r="Q71" s="14"/>
      <c r="R71" s="14"/>
      <c r="S71" s="14"/>
      <c r="T71" s="14">
        <v>0</v>
      </c>
      <c r="U71" s="9">
        <v>0</v>
      </c>
      <c r="V71" s="9"/>
    </row>
    <row r="72" spans="1:22" x14ac:dyDescent="0.25">
      <c r="A72" s="5" t="s">
        <v>12</v>
      </c>
      <c r="B72" s="12" t="s">
        <v>11</v>
      </c>
      <c r="C72" s="12" t="s">
        <v>15</v>
      </c>
      <c r="D72" s="11" t="s">
        <v>24</v>
      </c>
      <c r="E72" s="11" t="s">
        <v>23</v>
      </c>
      <c r="F72" s="7">
        <v>914</v>
      </c>
      <c r="G72" s="7">
        <v>997</v>
      </c>
      <c r="H72" s="7">
        <v>990</v>
      </c>
      <c r="I72" s="7">
        <v>794</v>
      </c>
      <c r="J72" s="7">
        <v>686</v>
      </c>
      <c r="K72" s="7">
        <v>582</v>
      </c>
      <c r="L72" s="7">
        <v>813</v>
      </c>
      <c r="M72" s="7">
        <v>651</v>
      </c>
      <c r="N72" s="7">
        <v>420</v>
      </c>
      <c r="O72" s="7">
        <v>393</v>
      </c>
      <c r="P72" s="10">
        <v>162</v>
      </c>
      <c r="Q72" s="10"/>
      <c r="R72" s="10"/>
      <c r="S72" s="10"/>
      <c r="T72" s="10">
        <v>0</v>
      </c>
      <c r="U72" s="9">
        <v>0</v>
      </c>
      <c r="V72" s="9"/>
    </row>
    <row r="73" spans="1:22" s="13" customFormat="1" x14ac:dyDescent="0.25">
      <c r="A73" s="5" t="s">
        <v>12</v>
      </c>
      <c r="B73" s="12" t="s">
        <v>11</v>
      </c>
      <c r="C73" s="12" t="s">
        <v>15</v>
      </c>
      <c r="D73" s="11" t="s">
        <v>22</v>
      </c>
      <c r="E73" s="11" t="s">
        <v>21</v>
      </c>
      <c r="F73" s="15"/>
      <c r="G73" s="15"/>
      <c r="H73" s="15"/>
      <c r="I73" s="15"/>
      <c r="J73" s="15"/>
      <c r="K73" s="15"/>
      <c r="L73" s="15">
        <v>231</v>
      </c>
      <c r="M73" s="15">
        <v>231</v>
      </c>
      <c r="N73" s="15">
        <v>231</v>
      </c>
      <c r="O73" s="15">
        <v>231</v>
      </c>
      <c r="P73" s="14"/>
      <c r="Q73" s="14"/>
      <c r="R73" s="14"/>
      <c r="S73" s="14"/>
      <c r="T73" s="14">
        <v>0</v>
      </c>
      <c r="U73" s="9">
        <v>0</v>
      </c>
      <c r="V73" s="9"/>
    </row>
    <row r="74" spans="1:22" x14ac:dyDescent="0.25">
      <c r="A74" s="5" t="s">
        <v>12</v>
      </c>
      <c r="B74" s="12" t="s">
        <v>11</v>
      </c>
      <c r="C74" s="12" t="s">
        <v>18</v>
      </c>
      <c r="D74" s="11" t="s">
        <v>20</v>
      </c>
      <c r="E74" s="11" t="s">
        <v>19</v>
      </c>
      <c r="F74" s="7">
        <v>100</v>
      </c>
      <c r="G74" s="7">
        <v>82</v>
      </c>
      <c r="H74" s="7">
        <v>100</v>
      </c>
      <c r="I74" s="7">
        <v>100</v>
      </c>
      <c r="J74" s="7">
        <v>100</v>
      </c>
      <c r="K74" s="7">
        <v>100</v>
      </c>
      <c r="L74" s="7">
        <v>100</v>
      </c>
      <c r="M74" s="7">
        <v>100</v>
      </c>
      <c r="N74" s="7">
        <v>100</v>
      </c>
      <c r="O74" s="7">
        <v>100</v>
      </c>
      <c r="P74" s="10">
        <v>100</v>
      </c>
      <c r="Q74" s="10"/>
      <c r="R74" s="10"/>
      <c r="S74" s="10"/>
      <c r="T74" s="10">
        <v>0</v>
      </c>
      <c r="U74" s="9">
        <v>0</v>
      </c>
      <c r="V74" s="9"/>
    </row>
    <row r="75" spans="1:22" x14ac:dyDescent="0.25">
      <c r="A75" s="5" t="s">
        <v>12</v>
      </c>
      <c r="B75" s="12" t="s">
        <v>11</v>
      </c>
      <c r="C75" s="12" t="s">
        <v>15</v>
      </c>
      <c r="D75" s="11" t="s">
        <v>14</v>
      </c>
      <c r="E75" s="11" t="s">
        <v>13</v>
      </c>
      <c r="F75" s="7"/>
      <c r="G75" s="7">
        <v>92</v>
      </c>
      <c r="H75" s="7">
        <v>169</v>
      </c>
      <c r="I75" s="7">
        <v>279</v>
      </c>
      <c r="J75" s="7">
        <v>108</v>
      </c>
      <c r="K75" s="7">
        <v>104</v>
      </c>
      <c r="L75" s="7"/>
      <c r="M75" s="7">
        <v>162</v>
      </c>
      <c r="N75" s="7"/>
      <c r="O75" s="7">
        <v>258</v>
      </c>
      <c r="P75" s="10"/>
      <c r="Q75" s="10">
        <v>162</v>
      </c>
      <c r="R75" s="10"/>
      <c r="S75" s="10"/>
      <c r="T75" s="10">
        <v>0</v>
      </c>
      <c r="U75" s="9">
        <v>0</v>
      </c>
      <c r="V75" s="9"/>
    </row>
    <row r="76" spans="1:22" x14ac:dyDescent="0.25">
      <c r="A76" s="5" t="s">
        <v>7</v>
      </c>
      <c r="F76" s="7"/>
      <c r="G76" s="7"/>
      <c r="H76" s="7"/>
      <c r="I76" s="7"/>
      <c r="J76" s="7"/>
      <c r="K76" s="7"/>
      <c r="L76" s="7"/>
      <c r="U76" s="41"/>
    </row>
    <row r="77" spans="1:22" x14ac:dyDescent="0.25">
      <c r="A77" s="5" t="s">
        <v>7</v>
      </c>
      <c r="F77" s="7"/>
      <c r="G77" s="7"/>
      <c r="H77" s="7"/>
      <c r="I77" s="7"/>
      <c r="J77" s="7"/>
      <c r="K77" s="7"/>
      <c r="L77" s="7"/>
      <c r="U77" s="41"/>
    </row>
    <row r="78" spans="1:22" x14ac:dyDescent="0.25">
      <c r="A78" s="32" t="s">
        <v>89</v>
      </c>
      <c r="B78" s="40"/>
      <c r="C78" s="40"/>
      <c r="D78" s="39" t="s">
        <v>101</v>
      </c>
      <c r="E78" s="31" t="str">
        <f>D78</f>
        <v>Bonava Finland</v>
      </c>
      <c r="F78" s="7"/>
      <c r="G78" s="7"/>
      <c r="H78" s="7"/>
      <c r="I78" s="7"/>
      <c r="J78" s="7"/>
      <c r="K78" s="7"/>
      <c r="L78" s="7"/>
      <c r="U78" s="38"/>
    </row>
    <row r="79" spans="1:22" x14ac:dyDescent="0.25">
      <c r="A79" s="5" t="s">
        <v>12</v>
      </c>
      <c r="B79" s="12" t="s">
        <v>11</v>
      </c>
      <c r="C79" s="12" t="s">
        <v>10</v>
      </c>
      <c r="D79" s="11" t="s">
        <v>87</v>
      </c>
      <c r="E79" s="11" t="s">
        <v>86</v>
      </c>
      <c r="F79" s="7">
        <v>321</v>
      </c>
      <c r="G79" s="7">
        <v>297</v>
      </c>
      <c r="H79" s="7">
        <v>317</v>
      </c>
      <c r="I79" s="7">
        <v>238</v>
      </c>
      <c r="J79" s="7">
        <v>223</v>
      </c>
      <c r="K79" s="7">
        <v>381</v>
      </c>
      <c r="L79" s="7">
        <v>30</v>
      </c>
      <c r="M79" s="7">
        <v>540</v>
      </c>
      <c r="N79" s="7">
        <v>164</v>
      </c>
      <c r="O79" s="7">
        <v>350</v>
      </c>
      <c r="P79" s="10">
        <v>206</v>
      </c>
      <c r="Q79" s="10">
        <v>152</v>
      </c>
      <c r="R79" s="10">
        <v>40</v>
      </c>
      <c r="S79" s="10">
        <v>55</v>
      </c>
      <c r="T79" s="10">
        <v>26</v>
      </c>
      <c r="U79" s="9">
        <v>46.665099999999988</v>
      </c>
      <c r="V79" s="9"/>
    </row>
    <row r="80" spans="1:22" x14ac:dyDescent="0.25">
      <c r="A80" s="5" t="s">
        <v>12</v>
      </c>
      <c r="B80" s="12" t="s">
        <v>11</v>
      </c>
      <c r="C80" s="12" t="s">
        <v>10</v>
      </c>
      <c r="D80" s="11" t="s">
        <v>85</v>
      </c>
      <c r="E80" s="11" t="s">
        <v>84</v>
      </c>
      <c r="F80" s="7"/>
      <c r="G80" s="7"/>
      <c r="H80" s="7">
        <v>199</v>
      </c>
      <c r="I80" s="7">
        <v>344</v>
      </c>
      <c r="J80" s="7">
        <v>91</v>
      </c>
      <c r="K80" s="7">
        <v>61</v>
      </c>
      <c r="L80" s="7">
        <v>185</v>
      </c>
      <c r="M80" s="7">
        <v>229</v>
      </c>
      <c r="N80" s="7">
        <v>325</v>
      </c>
      <c r="O80" s="7">
        <v>565</v>
      </c>
      <c r="P80" s="10">
        <v>274</v>
      </c>
      <c r="Q80" s="10">
        <v>491</v>
      </c>
      <c r="R80" s="10">
        <v>2</v>
      </c>
      <c r="S80" s="10">
        <v>440</v>
      </c>
      <c r="T80" s="10"/>
      <c r="U80" s="9">
        <v>179.02830000000006</v>
      </c>
      <c r="V80" s="9"/>
    </row>
    <row r="81" spans="1:22" x14ac:dyDescent="0.25">
      <c r="A81" s="5" t="s">
        <v>12</v>
      </c>
      <c r="B81" s="12" t="s">
        <v>11</v>
      </c>
      <c r="C81" s="12" t="s">
        <v>10</v>
      </c>
      <c r="D81" s="11" t="s">
        <v>83</v>
      </c>
      <c r="E81" s="11" t="s">
        <v>82</v>
      </c>
      <c r="F81" s="7">
        <v>8</v>
      </c>
      <c r="G81" s="7">
        <v>63</v>
      </c>
      <c r="H81" s="7">
        <v>51</v>
      </c>
      <c r="I81" s="7">
        <v>2</v>
      </c>
      <c r="J81" s="7"/>
      <c r="K81" s="7">
        <v>18</v>
      </c>
      <c r="L81" s="7"/>
      <c r="M81" s="7"/>
      <c r="N81" s="7">
        <v>1</v>
      </c>
      <c r="O81" s="7"/>
      <c r="P81" s="10"/>
      <c r="Q81" s="10">
        <v>3</v>
      </c>
      <c r="R81" s="10"/>
      <c r="S81" s="10"/>
      <c r="T81" s="10"/>
      <c r="U81" s="9">
        <v>8.0000000000001099E-4</v>
      </c>
      <c r="V81" s="9"/>
    </row>
    <row r="82" spans="1:22" x14ac:dyDescent="0.25">
      <c r="A82" s="5" t="s">
        <v>12</v>
      </c>
      <c r="B82" s="12" t="s">
        <v>11</v>
      </c>
      <c r="C82" s="12" t="s">
        <v>10</v>
      </c>
      <c r="D82" s="11" t="s">
        <v>81</v>
      </c>
      <c r="E82" s="11" t="s">
        <v>80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10"/>
      <c r="Q82" s="10"/>
      <c r="R82" s="10"/>
      <c r="S82" s="10"/>
      <c r="T82" s="10"/>
      <c r="U82" s="9">
        <v>0.25079999999999997</v>
      </c>
      <c r="V82" s="9"/>
    </row>
    <row r="83" spans="1:22" x14ac:dyDescent="0.25">
      <c r="A83" s="5" t="s">
        <v>12</v>
      </c>
      <c r="B83" s="12" t="s">
        <v>11</v>
      </c>
      <c r="C83" s="12" t="s">
        <v>10</v>
      </c>
      <c r="D83" s="11" t="s">
        <v>79</v>
      </c>
      <c r="E83" s="11" t="s">
        <v>78</v>
      </c>
      <c r="F83" s="7">
        <v>43</v>
      </c>
      <c r="G83" s="7">
        <v>29</v>
      </c>
      <c r="H83" s="7">
        <v>42</v>
      </c>
      <c r="I83" s="7">
        <v>19</v>
      </c>
      <c r="J83" s="7">
        <v>36</v>
      </c>
      <c r="K83" s="7">
        <v>48</v>
      </c>
      <c r="L83" s="7">
        <v>28</v>
      </c>
      <c r="M83" s="7">
        <v>71</v>
      </c>
      <c r="N83" s="7">
        <v>-6</v>
      </c>
      <c r="O83" s="7">
        <v>115</v>
      </c>
      <c r="P83" s="10">
        <v>17</v>
      </c>
      <c r="Q83" s="10">
        <v>66</v>
      </c>
      <c r="R83" s="10">
        <v>-4</v>
      </c>
      <c r="S83" s="10">
        <v>47</v>
      </c>
      <c r="T83" s="10">
        <v>-6</v>
      </c>
      <c r="U83" s="9">
        <v>59.570300000000003</v>
      </c>
      <c r="V83" s="9"/>
    </row>
    <row r="84" spans="1:22" x14ac:dyDescent="0.25">
      <c r="A84" s="5" t="s">
        <v>12</v>
      </c>
      <c r="B84" s="12" t="s">
        <v>11</v>
      </c>
      <c r="C84" s="12" t="s">
        <v>10</v>
      </c>
      <c r="D84" s="11" t="s">
        <v>77</v>
      </c>
      <c r="E84" s="11" t="s">
        <v>76</v>
      </c>
      <c r="F84" s="27">
        <v>12.9</v>
      </c>
      <c r="G84" s="27">
        <v>8.1</v>
      </c>
      <c r="H84" s="27">
        <v>7.4</v>
      </c>
      <c r="I84" s="27">
        <v>3.3</v>
      </c>
      <c r="J84" s="27">
        <v>11.5</v>
      </c>
      <c r="K84" s="27">
        <v>10.5</v>
      </c>
      <c r="L84" s="27">
        <v>12.8</v>
      </c>
      <c r="M84" s="27">
        <v>9.3000000000000007</v>
      </c>
      <c r="N84" s="27">
        <v>-1.2</v>
      </c>
      <c r="O84" s="27">
        <v>12.6</v>
      </c>
      <c r="P84" s="26">
        <v>3.5</v>
      </c>
      <c r="Q84" s="26">
        <v>10.199999999999999</v>
      </c>
      <c r="R84" s="26">
        <v>-8.5</v>
      </c>
      <c r="S84" s="26">
        <v>9.6</v>
      </c>
      <c r="T84" s="26">
        <v>-24.1</v>
      </c>
      <c r="U84" s="29">
        <v>26.364956073380686</v>
      </c>
      <c r="V84" s="29"/>
    </row>
    <row r="85" spans="1:22" x14ac:dyDescent="0.25">
      <c r="A85" s="5" t="s">
        <v>12</v>
      </c>
      <c r="B85" s="12" t="s">
        <v>11</v>
      </c>
      <c r="C85" s="12" t="s">
        <v>10</v>
      </c>
      <c r="D85" s="11" t="s">
        <v>75</v>
      </c>
      <c r="E85" s="11" t="s">
        <v>74</v>
      </c>
      <c r="F85" s="7">
        <v>-18</v>
      </c>
      <c r="G85" s="7">
        <v>-19</v>
      </c>
      <c r="H85" s="7">
        <v>-16</v>
      </c>
      <c r="I85" s="7">
        <v>-23</v>
      </c>
      <c r="J85" s="7">
        <v>-22</v>
      </c>
      <c r="K85" s="7">
        <v>-23</v>
      </c>
      <c r="L85" s="7">
        <v>-29</v>
      </c>
      <c r="M85" s="7">
        <v>-22</v>
      </c>
      <c r="N85" s="7">
        <v>-26</v>
      </c>
      <c r="O85" s="7">
        <v>-19</v>
      </c>
      <c r="P85" s="10">
        <v>-20</v>
      </c>
      <c r="Q85" s="10">
        <v>-20</v>
      </c>
      <c r="R85" s="10">
        <v>-24</v>
      </c>
      <c r="S85" s="10">
        <v>-25</v>
      </c>
      <c r="T85" s="10">
        <v>-26</v>
      </c>
      <c r="U85" s="9">
        <v>-30.014800000000005</v>
      </c>
      <c r="V85" s="9"/>
    </row>
    <row r="86" spans="1:22" x14ac:dyDescent="0.25">
      <c r="A86" s="5" t="s">
        <v>12</v>
      </c>
      <c r="B86" s="12" t="s">
        <v>11</v>
      </c>
      <c r="C86" s="12" t="s">
        <v>10</v>
      </c>
      <c r="D86" s="11" t="s">
        <v>73</v>
      </c>
      <c r="E86" s="11" t="s">
        <v>72</v>
      </c>
      <c r="F86" s="7">
        <v>24</v>
      </c>
      <c r="G86" s="7">
        <v>10</v>
      </c>
      <c r="H86" s="7">
        <v>25</v>
      </c>
      <c r="I86" s="7">
        <v>-3</v>
      </c>
      <c r="J86" s="7">
        <v>14</v>
      </c>
      <c r="K86" s="7">
        <v>26</v>
      </c>
      <c r="L86" s="7">
        <v>-1</v>
      </c>
      <c r="M86" s="7">
        <v>49</v>
      </c>
      <c r="N86" s="7">
        <v>-32</v>
      </c>
      <c r="O86" s="7">
        <v>97</v>
      </c>
      <c r="P86" s="10">
        <v>-3</v>
      </c>
      <c r="Q86" s="10">
        <v>45</v>
      </c>
      <c r="R86" s="10">
        <v>-27</v>
      </c>
      <c r="S86" s="10">
        <v>23</v>
      </c>
      <c r="T86" s="10">
        <v>-33</v>
      </c>
      <c r="U86" s="9">
        <v>29.555499999999999</v>
      </c>
      <c r="V86" s="9"/>
    </row>
    <row r="87" spans="1:22" x14ac:dyDescent="0.25">
      <c r="A87" s="5" t="s">
        <v>12</v>
      </c>
      <c r="B87" s="12" t="s">
        <v>100</v>
      </c>
      <c r="C87" s="12" t="s">
        <v>18</v>
      </c>
      <c r="D87" s="11" t="s">
        <v>70</v>
      </c>
      <c r="E87" s="11" t="s">
        <v>69</v>
      </c>
      <c r="F87" s="44">
        <v>7.4</v>
      </c>
      <c r="G87" s="44">
        <v>2.7</v>
      </c>
      <c r="H87" s="44">
        <v>4.5</v>
      </c>
      <c r="I87" s="44">
        <v>-0.5</v>
      </c>
      <c r="J87" s="44">
        <v>4.5</v>
      </c>
      <c r="K87" s="44">
        <v>5.6</v>
      </c>
      <c r="L87" s="44">
        <v>-0.4</v>
      </c>
      <c r="M87" s="44">
        <v>6.4</v>
      </c>
      <c r="N87" s="44">
        <v>-6.5</v>
      </c>
      <c r="O87" s="44">
        <v>10.5</v>
      </c>
      <c r="P87" s="43">
        <v>-0.6</v>
      </c>
      <c r="Q87" s="43">
        <v>7</v>
      </c>
      <c r="R87" s="43">
        <v>-63.7</v>
      </c>
      <c r="S87" s="43">
        <v>4.5999999999999996</v>
      </c>
      <c r="T87" s="43">
        <v>-123.9</v>
      </c>
      <c r="U87" s="6">
        <v>13.080838257097962</v>
      </c>
      <c r="V87" s="6"/>
    </row>
    <row r="88" spans="1:22" x14ac:dyDescent="0.25">
      <c r="A88" s="5" t="s">
        <v>12</v>
      </c>
      <c r="B88" s="12" t="s">
        <v>11</v>
      </c>
      <c r="C88" s="12" t="s">
        <v>10</v>
      </c>
      <c r="D88" s="11" t="s">
        <v>95</v>
      </c>
      <c r="E88" s="11" t="s">
        <v>94</v>
      </c>
      <c r="F88" s="7">
        <v>1087</v>
      </c>
      <c r="G88" s="7">
        <v>920</v>
      </c>
      <c r="H88" s="7">
        <v>858</v>
      </c>
      <c r="I88" s="7">
        <v>837</v>
      </c>
      <c r="J88" s="7">
        <v>891</v>
      </c>
      <c r="K88" s="7">
        <v>919</v>
      </c>
      <c r="L88" s="7">
        <v>1071</v>
      </c>
      <c r="M88" s="7">
        <v>974</v>
      </c>
      <c r="N88" s="7">
        <v>975</v>
      </c>
      <c r="O88" s="7">
        <v>1037</v>
      </c>
      <c r="P88" s="10">
        <v>851</v>
      </c>
      <c r="Q88" s="10">
        <v>789</v>
      </c>
      <c r="R88" s="10">
        <v>756</v>
      </c>
      <c r="S88" s="10">
        <v>744</v>
      </c>
      <c r="T88" s="10">
        <v>644</v>
      </c>
      <c r="U88" s="42">
        <v>669.01649999999995</v>
      </c>
      <c r="V88" s="42"/>
    </row>
    <row r="89" spans="1:22" x14ac:dyDescent="0.25">
      <c r="A89" s="5" t="s">
        <v>12</v>
      </c>
      <c r="B89" s="12" t="s">
        <v>11</v>
      </c>
      <c r="C89" s="12" t="s">
        <v>18</v>
      </c>
      <c r="D89" s="11" t="s">
        <v>93</v>
      </c>
      <c r="E89" s="11" t="s">
        <v>92</v>
      </c>
      <c r="F89" s="27">
        <v>10.7</v>
      </c>
      <c r="G89" s="27">
        <v>13.1</v>
      </c>
      <c r="H89" s="27">
        <v>19</v>
      </c>
      <c r="I89" s="27">
        <v>5.4</v>
      </c>
      <c r="J89" s="27">
        <v>4.7</v>
      </c>
      <c r="K89" s="27">
        <v>6.6</v>
      </c>
      <c r="L89" s="27">
        <v>3.6</v>
      </c>
      <c r="M89" s="27">
        <v>9</v>
      </c>
      <c r="N89" s="27">
        <v>4.3</v>
      </c>
      <c r="O89" s="27">
        <v>11.2</v>
      </c>
      <c r="P89" s="26">
        <v>11.2</v>
      </c>
      <c r="Q89" s="26">
        <v>11.3</v>
      </c>
      <c r="R89" s="26">
        <v>13.8</v>
      </c>
      <c r="S89" s="26">
        <v>5.6</v>
      </c>
      <c r="T89" s="26">
        <v>-1.9</v>
      </c>
      <c r="U89" s="35">
        <v>-3.8080077931480072</v>
      </c>
      <c r="V89" s="35"/>
    </row>
    <row r="90" spans="1:22" x14ac:dyDescent="0.25">
      <c r="A90" s="5" t="s">
        <v>12</v>
      </c>
      <c r="B90" s="12" t="s">
        <v>11</v>
      </c>
      <c r="C90" s="12" t="s">
        <v>52</v>
      </c>
      <c r="D90" s="11" t="s">
        <v>51</v>
      </c>
      <c r="E90" s="11" t="s">
        <v>50</v>
      </c>
      <c r="F90" s="7">
        <v>226</v>
      </c>
      <c r="G90" s="7">
        <v>228</v>
      </c>
      <c r="H90" s="7">
        <v>231</v>
      </c>
      <c r="I90" s="7">
        <v>231</v>
      </c>
      <c r="J90" s="7">
        <v>235</v>
      </c>
      <c r="K90" s="7">
        <v>234</v>
      </c>
      <c r="L90" s="7">
        <v>237</v>
      </c>
      <c r="M90" s="7">
        <v>232</v>
      </c>
      <c r="N90" s="7">
        <v>209</v>
      </c>
      <c r="O90" s="7">
        <v>197</v>
      </c>
      <c r="P90" s="10">
        <v>179</v>
      </c>
      <c r="Q90" s="10">
        <v>168</v>
      </c>
      <c r="R90" s="10">
        <v>117</v>
      </c>
      <c r="S90" s="10">
        <v>114</v>
      </c>
      <c r="T90" s="10">
        <v>113</v>
      </c>
      <c r="U90" s="9">
        <v>110.2</v>
      </c>
      <c r="V90" s="9"/>
    </row>
    <row r="91" spans="1:22" s="24" customFormat="1" x14ac:dyDescent="0.25">
      <c r="A91" s="22" t="s">
        <v>33</v>
      </c>
      <c r="B91" s="21" t="s">
        <v>11</v>
      </c>
      <c r="C91" s="20"/>
      <c r="D91" s="19" t="s">
        <v>49</v>
      </c>
      <c r="E91" s="19" t="s">
        <v>48</v>
      </c>
      <c r="F91" s="25"/>
      <c r="G91" s="25"/>
      <c r="H91" s="25"/>
      <c r="U91" s="17"/>
    </row>
    <row r="92" spans="1:22" x14ac:dyDescent="0.25">
      <c r="A92" s="5" t="s">
        <v>12</v>
      </c>
      <c r="B92" s="12" t="s">
        <v>11</v>
      </c>
      <c r="C92" s="12" t="s">
        <v>15</v>
      </c>
      <c r="D92" s="11" t="s">
        <v>47</v>
      </c>
      <c r="E92" s="11" t="s">
        <v>46</v>
      </c>
      <c r="F92" s="7">
        <v>5200</v>
      </c>
      <c r="G92" s="7">
        <v>4900</v>
      </c>
      <c r="H92" s="7">
        <v>4500</v>
      </c>
      <c r="I92" s="7">
        <v>4100</v>
      </c>
      <c r="J92" s="7">
        <v>3900</v>
      </c>
      <c r="K92" s="7">
        <v>3800</v>
      </c>
      <c r="L92" s="7">
        <v>3300</v>
      </c>
      <c r="M92" s="7">
        <v>3400</v>
      </c>
      <c r="N92" s="7">
        <v>3900</v>
      </c>
      <c r="O92" s="7">
        <v>3800</v>
      </c>
      <c r="P92" s="10">
        <v>3600</v>
      </c>
      <c r="Q92" s="10">
        <v>3600</v>
      </c>
      <c r="R92" s="10">
        <v>3500</v>
      </c>
      <c r="S92" s="10">
        <v>3600</v>
      </c>
      <c r="T92" s="10">
        <v>3600</v>
      </c>
      <c r="U92" s="9">
        <v>3200</v>
      </c>
      <c r="V92" s="9"/>
    </row>
    <row r="93" spans="1:22" x14ac:dyDescent="0.25">
      <c r="A93" s="5" t="s">
        <v>12</v>
      </c>
      <c r="B93" s="12" t="s">
        <v>11</v>
      </c>
      <c r="C93" s="12" t="s">
        <v>15</v>
      </c>
      <c r="D93" s="11" t="s">
        <v>45</v>
      </c>
      <c r="E93" s="11" t="s">
        <v>44</v>
      </c>
      <c r="F93" s="7">
        <v>3200</v>
      </c>
      <c r="G93" s="7">
        <v>3000</v>
      </c>
      <c r="H93" s="7">
        <v>2900</v>
      </c>
      <c r="I93" s="7">
        <v>2400</v>
      </c>
      <c r="J93" s="7">
        <v>2500</v>
      </c>
      <c r="K93" s="7">
        <v>2300</v>
      </c>
      <c r="L93" s="7">
        <v>2100</v>
      </c>
      <c r="M93" s="7">
        <v>2100</v>
      </c>
      <c r="N93" s="7">
        <v>2500</v>
      </c>
      <c r="O93" s="7">
        <v>2500</v>
      </c>
      <c r="P93" s="10">
        <v>2300</v>
      </c>
      <c r="Q93" s="10">
        <v>2100</v>
      </c>
      <c r="R93" s="10">
        <v>2000</v>
      </c>
      <c r="S93" s="10">
        <v>2000</v>
      </c>
      <c r="T93" s="10">
        <v>2000</v>
      </c>
      <c r="U93" s="9">
        <v>1600</v>
      </c>
      <c r="V93" s="9"/>
    </row>
    <row r="94" spans="1:22" s="16" customFormat="1" x14ac:dyDescent="0.25">
      <c r="A94" s="22" t="s">
        <v>33</v>
      </c>
      <c r="B94" s="21" t="s">
        <v>11</v>
      </c>
      <c r="C94" s="20"/>
      <c r="D94" s="19" t="s">
        <v>43</v>
      </c>
      <c r="E94" s="19" t="s">
        <v>42</v>
      </c>
      <c r="F94" s="18"/>
      <c r="G94" s="18"/>
      <c r="H94" s="18"/>
      <c r="U94" s="17"/>
    </row>
    <row r="95" spans="1:22" x14ac:dyDescent="0.25">
      <c r="A95" s="5" t="s">
        <v>12</v>
      </c>
      <c r="B95" s="12" t="s">
        <v>11</v>
      </c>
      <c r="C95" s="12" t="s">
        <v>15</v>
      </c>
      <c r="D95" s="11" t="s">
        <v>30</v>
      </c>
      <c r="E95" s="11" t="s">
        <v>29</v>
      </c>
      <c r="F95" s="7">
        <v>123</v>
      </c>
      <c r="G95" s="7">
        <v>133</v>
      </c>
      <c r="H95" s="7">
        <v>94</v>
      </c>
      <c r="I95" s="7">
        <v>176</v>
      </c>
      <c r="J95" s="7">
        <v>113</v>
      </c>
      <c r="K95" s="7">
        <v>44</v>
      </c>
      <c r="L95" s="7">
        <v>36</v>
      </c>
      <c r="M95" s="7">
        <v>19</v>
      </c>
      <c r="N95" s="7"/>
      <c r="O95" s="7">
        <v>39</v>
      </c>
      <c r="P95" s="10">
        <v>15</v>
      </c>
      <c r="Q95" s="10">
        <v>33</v>
      </c>
      <c r="R95" s="10">
        <v>18</v>
      </c>
      <c r="S95" s="10">
        <v>23</v>
      </c>
      <c r="T95" s="10">
        <v>13</v>
      </c>
      <c r="U95" s="9">
        <v>19</v>
      </c>
      <c r="V95" s="9"/>
    </row>
    <row r="96" spans="1:22" x14ac:dyDescent="0.25">
      <c r="A96" s="5" t="s">
        <v>12</v>
      </c>
      <c r="B96" s="12" t="s">
        <v>11</v>
      </c>
      <c r="C96" s="12" t="s">
        <v>10</v>
      </c>
      <c r="D96" s="11" t="s">
        <v>28</v>
      </c>
      <c r="E96" s="11" t="s">
        <v>27</v>
      </c>
      <c r="F96" s="7">
        <v>375</v>
      </c>
      <c r="G96" s="7">
        <v>390</v>
      </c>
      <c r="H96" s="7">
        <v>273</v>
      </c>
      <c r="I96" s="7">
        <v>488</v>
      </c>
      <c r="J96" s="7">
        <v>296</v>
      </c>
      <c r="K96" s="7">
        <v>143</v>
      </c>
      <c r="L96" s="7">
        <v>98</v>
      </c>
      <c r="M96" s="7">
        <v>45</v>
      </c>
      <c r="N96" s="7">
        <v>15</v>
      </c>
      <c r="O96" s="7">
        <v>89</v>
      </c>
      <c r="P96" s="10">
        <v>28</v>
      </c>
      <c r="Q96" s="10">
        <v>59</v>
      </c>
      <c r="R96" s="10">
        <v>36</v>
      </c>
      <c r="S96" s="10">
        <v>50</v>
      </c>
      <c r="T96" s="10">
        <v>57</v>
      </c>
      <c r="U96" s="9">
        <v>55.202599999999975</v>
      </c>
      <c r="V96" s="9"/>
    </row>
    <row r="97" spans="1:22" x14ac:dyDescent="0.25">
      <c r="A97" s="5" t="s">
        <v>12</v>
      </c>
      <c r="B97" s="12" t="s">
        <v>11</v>
      </c>
      <c r="C97" s="12" t="s">
        <v>15</v>
      </c>
      <c r="D97" s="11" t="s">
        <v>26</v>
      </c>
      <c r="E97" s="11" t="s">
        <v>25</v>
      </c>
      <c r="F97" s="7">
        <v>51</v>
      </c>
      <c r="G97" s="7">
        <v>206</v>
      </c>
      <c r="H97" s="7">
        <v>131</v>
      </c>
      <c r="I97" s="7">
        <v>182</v>
      </c>
      <c r="J97" s="7">
        <v>66</v>
      </c>
      <c r="K97" s="7"/>
      <c r="L97" s="7">
        <v>73</v>
      </c>
      <c r="M97" s="7"/>
      <c r="N97" s="7"/>
      <c r="O97" s="7"/>
      <c r="P97" s="10"/>
      <c r="Q97" s="10"/>
      <c r="R97" s="10"/>
      <c r="S97" s="10"/>
      <c r="T97" s="10">
        <v>29</v>
      </c>
      <c r="U97" s="9">
        <v>0</v>
      </c>
      <c r="V97" s="9"/>
    </row>
    <row r="98" spans="1:22" x14ac:dyDescent="0.25">
      <c r="A98" s="5" t="s">
        <v>12</v>
      </c>
      <c r="B98" s="12" t="s">
        <v>11</v>
      </c>
      <c r="C98" s="12" t="s">
        <v>15</v>
      </c>
      <c r="D98" s="11" t="s">
        <v>24</v>
      </c>
      <c r="E98" s="11" t="s">
        <v>23</v>
      </c>
      <c r="F98" s="7">
        <v>363</v>
      </c>
      <c r="G98" s="7">
        <v>473</v>
      </c>
      <c r="H98" s="7">
        <v>542</v>
      </c>
      <c r="I98" s="7">
        <v>681</v>
      </c>
      <c r="J98" s="7">
        <v>687</v>
      </c>
      <c r="K98" s="7">
        <v>535</v>
      </c>
      <c r="L98" s="7">
        <v>608</v>
      </c>
      <c r="M98" s="7">
        <v>382</v>
      </c>
      <c r="N98" s="7">
        <v>286</v>
      </c>
      <c r="O98" s="7">
        <v>139</v>
      </c>
      <c r="P98" s="10">
        <v>73</v>
      </c>
      <c r="Q98" s="10"/>
      <c r="R98" s="10"/>
      <c r="S98" s="10"/>
      <c r="T98" s="10">
        <v>29</v>
      </c>
      <c r="U98" s="9">
        <v>29</v>
      </c>
      <c r="V98" s="9"/>
    </row>
    <row r="99" spans="1:22" x14ac:dyDescent="0.25">
      <c r="A99" s="5" t="s">
        <v>12</v>
      </c>
      <c r="B99" s="12" t="s">
        <v>11</v>
      </c>
      <c r="C99" s="12" t="s">
        <v>18</v>
      </c>
      <c r="D99" s="11" t="s">
        <v>41</v>
      </c>
      <c r="E99" s="11" t="s">
        <v>40</v>
      </c>
      <c r="F99" s="7">
        <v>69</v>
      </c>
      <c r="G99" s="7">
        <v>59</v>
      </c>
      <c r="H99" s="7">
        <v>55</v>
      </c>
      <c r="I99" s="7">
        <v>62</v>
      </c>
      <c r="J99" s="7">
        <v>68</v>
      </c>
      <c r="K99" s="7">
        <v>68</v>
      </c>
      <c r="L99" s="7">
        <v>65</v>
      </c>
      <c r="M99" s="7">
        <v>55</v>
      </c>
      <c r="N99" s="7">
        <v>54</v>
      </c>
      <c r="O99" s="7">
        <v>40</v>
      </c>
      <c r="P99" s="10">
        <v>51</v>
      </c>
      <c r="Q99" s="10"/>
      <c r="R99" s="10"/>
      <c r="S99" s="10"/>
      <c r="T99" s="10">
        <v>17</v>
      </c>
      <c r="U99" s="9">
        <v>31.03448275862069</v>
      </c>
      <c r="V99" s="9"/>
    </row>
    <row r="100" spans="1:22" x14ac:dyDescent="0.25">
      <c r="A100" s="5" t="s">
        <v>12</v>
      </c>
      <c r="B100" s="12" t="s">
        <v>11</v>
      </c>
      <c r="C100" s="12" t="s">
        <v>15</v>
      </c>
      <c r="D100" s="11" t="s">
        <v>37</v>
      </c>
      <c r="E100" s="11" t="s">
        <v>36</v>
      </c>
      <c r="F100" s="7">
        <v>60</v>
      </c>
      <c r="G100" s="7">
        <v>50</v>
      </c>
      <c r="H100" s="7">
        <v>33</v>
      </c>
      <c r="I100" s="7">
        <v>24</v>
      </c>
      <c r="J100" s="7">
        <v>18</v>
      </c>
      <c r="K100" s="7">
        <v>32</v>
      </c>
      <c r="L100" s="7">
        <v>18</v>
      </c>
      <c r="M100" s="7">
        <v>48</v>
      </c>
      <c r="N100" s="7">
        <v>80</v>
      </c>
      <c r="O100" s="7">
        <v>96</v>
      </c>
      <c r="P100" s="10">
        <v>122</v>
      </c>
      <c r="Q100" s="10">
        <v>124</v>
      </c>
      <c r="R100" s="10">
        <v>106</v>
      </c>
      <c r="S100" s="10">
        <v>84</v>
      </c>
      <c r="T100" s="10">
        <v>76</v>
      </c>
      <c r="U100" s="9">
        <v>60</v>
      </c>
      <c r="V100" s="9"/>
    </row>
    <row r="101" spans="1:22" x14ac:dyDescent="0.25">
      <c r="A101" s="5" t="s">
        <v>12</v>
      </c>
      <c r="B101" s="12" t="s">
        <v>11</v>
      </c>
      <c r="C101" s="12" t="s">
        <v>15</v>
      </c>
      <c r="D101" s="11" t="s">
        <v>35</v>
      </c>
      <c r="E101" s="11" t="s">
        <v>34</v>
      </c>
      <c r="F101" s="7">
        <v>168</v>
      </c>
      <c r="G101" s="7">
        <v>241</v>
      </c>
      <c r="H101" s="7">
        <v>278</v>
      </c>
      <c r="I101" s="7">
        <v>284</v>
      </c>
      <c r="J101" s="7">
        <v>237</v>
      </c>
      <c r="K101" s="7">
        <v>193</v>
      </c>
      <c r="L101" s="7">
        <v>230</v>
      </c>
      <c r="M101" s="7">
        <v>211</v>
      </c>
      <c r="N101" s="7">
        <v>211</v>
      </c>
      <c r="O101" s="7">
        <v>172</v>
      </c>
      <c r="P101" s="10">
        <v>157</v>
      </c>
      <c r="Q101" s="10">
        <v>124</v>
      </c>
      <c r="R101" s="10">
        <v>106</v>
      </c>
      <c r="S101" s="10">
        <v>83</v>
      </c>
      <c r="T101" s="10">
        <v>99</v>
      </c>
      <c r="U101" s="9">
        <v>80</v>
      </c>
      <c r="V101" s="9"/>
    </row>
    <row r="102" spans="1:22" x14ac:dyDescent="0.25">
      <c r="A102" s="5" t="s">
        <v>12</v>
      </c>
      <c r="B102" s="12" t="s">
        <v>11</v>
      </c>
      <c r="C102" s="12" t="s">
        <v>15</v>
      </c>
      <c r="D102" s="11" t="s">
        <v>14</v>
      </c>
      <c r="E102" s="11" t="s">
        <v>13</v>
      </c>
      <c r="F102" s="7">
        <v>112</v>
      </c>
      <c r="G102" s="7">
        <v>106</v>
      </c>
      <c r="H102" s="7">
        <v>79</v>
      </c>
      <c r="I102" s="7">
        <v>52</v>
      </c>
      <c r="J102" s="7">
        <v>66</v>
      </c>
      <c r="K102" s="7">
        <v>138</v>
      </c>
      <c r="L102" s="7">
        <v>14</v>
      </c>
      <c r="M102" s="7">
        <v>196</v>
      </c>
      <c r="N102" s="7">
        <v>64</v>
      </c>
      <c r="O102" s="7">
        <v>131</v>
      </c>
      <c r="P102" s="10">
        <v>122</v>
      </c>
      <c r="Q102" s="10">
        <v>71</v>
      </c>
      <c r="R102" s="10">
        <v>18</v>
      </c>
      <c r="S102" s="10">
        <v>22</v>
      </c>
      <c r="T102" s="10">
        <v>8</v>
      </c>
      <c r="U102" s="9">
        <v>16</v>
      </c>
      <c r="V102" s="9"/>
    </row>
    <row r="103" spans="1:22" s="16" customFormat="1" x14ac:dyDescent="0.25">
      <c r="A103" s="22" t="s">
        <v>33</v>
      </c>
      <c r="B103" s="21" t="s">
        <v>11</v>
      </c>
      <c r="C103" s="20"/>
      <c r="D103" s="19" t="s">
        <v>32</v>
      </c>
      <c r="E103" s="19" t="s">
        <v>31</v>
      </c>
      <c r="F103" s="18"/>
      <c r="G103" s="18"/>
      <c r="H103" s="18"/>
      <c r="U103" s="17"/>
    </row>
    <row r="104" spans="1:22" x14ac:dyDescent="0.25">
      <c r="A104" s="5" t="s">
        <v>12</v>
      </c>
      <c r="B104" s="12" t="s">
        <v>11</v>
      </c>
      <c r="C104" s="12" t="s">
        <v>15</v>
      </c>
      <c r="D104" s="11" t="s">
        <v>30</v>
      </c>
      <c r="E104" s="11" t="s">
        <v>29</v>
      </c>
      <c r="F104" s="7">
        <v>72</v>
      </c>
      <c r="G104" s="7">
        <v>66</v>
      </c>
      <c r="H104" s="7">
        <v>50</v>
      </c>
      <c r="I104" s="7">
        <v>274</v>
      </c>
      <c r="J104" s="7">
        <v>53</v>
      </c>
      <c r="K104" s="7">
        <v>260</v>
      </c>
      <c r="L104" s="7">
        <v>93</v>
      </c>
      <c r="M104" s="7">
        <v>220</v>
      </c>
      <c r="N104" s="7">
        <v>75</v>
      </c>
      <c r="O104" s="7"/>
      <c r="P104" s="10"/>
      <c r="Q104" s="10"/>
      <c r="R104" s="10"/>
      <c r="S104" s="10"/>
      <c r="T104" s="10">
        <v>0</v>
      </c>
      <c r="U104" s="9">
        <v>99</v>
      </c>
      <c r="V104" s="9"/>
    </row>
    <row r="105" spans="1:22" x14ac:dyDescent="0.25">
      <c r="A105" s="5" t="s">
        <v>12</v>
      </c>
      <c r="B105" s="12" t="s">
        <v>11</v>
      </c>
      <c r="C105" s="12" t="s">
        <v>10</v>
      </c>
      <c r="D105" s="11" t="s">
        <v>28</v>
      </c>
      <c r="E105" s="11" t="s">
        <v>27</v>
      </c>
      <c r="F105" s="7">
        <v>1</v>
      </c>
      <c r="G105" s="7">
        <v>111</v>
      </c>
      <c r="H105" s="7">
        <v>124</v>
      </c>
      <c r="I105" s="7">
        <v>514</v>
      </c>
      <c r="J105" s="7">
        <v>149</v>
      </c>
      <c r="K105" s="7">
        <v>522</v>
      </c>
      <c r="L105" s="7">
        <v>169</v>
      </c>
      <c r="M105" s="7">
        <v>587</v>
      </c>
      <c r="N105" s="7">
        <v>129</v>
      </c>
      <c r="O105" s="7"/>
      <c r="P105" s="10">
        <v>-1</v>
      </c>
      <c r="Q105" s="10">
        <v>27</v>
      </c>
      <c r="R105" s="10"/>
      <c r="S105" s="10">
        <v>5</v>
      </c>
      <c r="T105" s="10">
        <v>2</v>
      </c>
      <c r="U105" s="9">
        <v>199.56320000000002</v>
      </c>
      <c r="V105" s="9"/>
    </row>
    <row r="106" spans="1:22" x14ac:dyDescent="0.25">
      <c r="A106" s="5" t="s">
        <v>12</v>
      </c>
      <c r="B106" s="12" t="s">
        <v>11</v>
      </c>
      <c r="C106" s="12" t="s">
        <v>15</v>
      </c>
      <c r="D106" s="11" t="s">
        <v>26</v>
      </c>
      <c r="E106" s="11" t="s">
        <v>25</v>
      </c>
      <c r="F106" s="7">
        <v>72</v>
      </c>
      <c r="G106" s="7">
        <v>66</v>
      </c>
      <c r="H106" s="7">
        <v>50</v>
      </c>
      <c r="I106" s="7">
        <v>274</v>
      </c>
      <c r="J106" s="7">
        <v>53</v>
      </c>
      <c r="K106" s="7">
        <v>260</v>
      </c>
      <c r="L106" s="7">
        <v>93</v>
      </c>
      <c r="M106" s="7">
        <v>220</v>
      </c>
      <c r="N106" s="7">
        <v>75</v>
      </c>
      <c r="O106" s="7"/>
      <c r="P106" s="10"/>
      <c r="Q106" s="10"/>
      <c r="R106" s="10"/>
      <c r="S106" s="10"/>
      <c r="T106" s="10">
        <v>0</v>
      </c>
      <c r="U106" s="9">
        <v>99</v>
      </c>
      <c r="V106" s="9"/>
    </row>
    <row r="107" spans="1:22" x14ac:dyDescent="0.25">
      <c r="A107" s="5" t="s">
        <v>12</v>
      </c>
      <c r="B107" s="12" t="s">
        <v>11</v>
      </c>
      <c r="C107" s="12" t="s">
        <v>15</v>
      </c>
      <c r="D107" s="11" t="s">
        <v>24</v>
      </c>
      <c r="E107" s="11" t="s">
        <v>23</v>
      </c>
      <c r="F107" s="7">
        <v>663</v>
      </c>
      <c r="G107" s="7">
        <v>729</v>
      </c>
      <c r="H107" s="7">
        <v>685</v>
      </c>
      <c r="I107" s="7">
        <v>766</v>
      </c>
      <c r="J107" s="7">
        <v>763</v>
      </c>
      <c r="K107" s="7">
        <v>987</v>
      </c>
      <c r="L107" s="7">
        <v>978</v>
      </c>
      <c r="M107" s="7">
        <v>1088</v>
      </c>
      <c r="N107" s="7">
        <v>1015</v>
      </c>
      <c r="O107" s="7">
        <v>763</v>
      </c>
      <c r="P107" s="10">
        <v>634</v>
      </c>
      <c r="Q107" s="10">
        <v>418</v>
      </c>
      <c r="R107" s="10">
        <v>418</v>
      </c>
      <c r="S107" s="10">
        <v>220</v>
      </c>
      <c r="T107" s="10">
        <v>220</v>
      </c>
      <c r="U107" s="9">
        <v>265</v>
      </c>
      <c r="V107" s="9"/>
    </row>
    <row r="108" spans="1:22" x14ac:dyDescent="0.25">
      <c r="A108" s="5" t="s">
        <v>12</v>
      </c>
      <c r="B108" s="12" t="s">
        <v>11</v>
      </c>
      <c r="C108" s="12" t="s">
        <v>18</v>
      </c>
      <c r="D108" s="11" t="s">
        <v>41</v>
      </c>
      <c r="E108" s="11" t="s">
        <v>99</v>
      </c>
      <c r="F108" s="7">
        <v>100</v>
      </c>
      <c r="G108" s="7">
        <v>100</v>
      </c>
      <c r="H108" s="7">
        <v>100</v>
      </c>
      <c r="I108" s="7">
        <v>100</v>
      </c>
      <c r="J108" s="7">
        <v>100</v>
      </c>
      <c r="K108" s="7">
        <v>100</v>
      </c>
      <c r="L108" s="7">
        <v>100</v>
      </c>
      <c r="M108" s="7">
        <v>100</v>
      </c>
      <c r="N108" s="7">
        <v>100</v>
      </c>
      <c r="O108" s="7">
        <v>100</v>
      </c>
      <c r="P108" s="10">
        <v>100</v>
      </c>
      <c r="Q108" s="10">
        <v>100</v>
      </c>
      <c r="R108" s="10">
        <v>100</v>
      </c>
      <c r="S108" s="10">
        <v>100</v>
      </c>
      <c r="T108" s="10">
        <v>100</v>
      </c>
      <c r="U108" s="9">
        <v>100</v>
      </c>
      <c r="V108" s="9"/>
    </row>
    <row r="109" spans="1:22" x14ac:dyDescent="0.25">
      <c r="A109" s="5" t="s">
        <v>12</v>
      </c>
      <c r="B109" s="12" t="s">
        <v>11</v>
      </c>
      <c r="C109" s="12" t="s">
        <v>15</v>
      </c>
      <c r="D109" s="11" t="s">
        <v>14</v>
      </c>
      <c r="E109" s="11" t="s">
        <v>13</v>
      </c>
      <c r="F109" s="7"/>
      <c r="G109" s="7"/>
      <c r="H109" s="7">
        <v>94</v>
      </c>
      <c r="I109" s="7">
        <v>193</v>
      </c>
      <c r="J109" s="7">
        <v>56</v>
      </c>
      <c r="K109" s="7">
        <v>36</v>
      </c>
      <c r="L109" s="7">
        <v>102</v>
      </c>
      <c r="M109" s="7">
        <v>110</v>
      </c>
      <c r="N109" s="7">
        <v>148</v>
      </c>
      <c r="O109" s="7">
        <v>252</v>
      </c>
      <c r="P109" s="10">
        <v>129</v>
      </c>
      <c r="Q109" s="10">
        <v>216</v>
      </c>
      <c r="R109" s="10"/>
      <c r="S109" s="10">
        <v>198</v>
      </c>
      <c r="T109" s="10">
        <v>0</v>
      </c>
      <c r="U109" s="9">
        <v>54</v>
      </c>
      <c r="V109" s="9"/>
    </row>
    <row r="110" spans="1:22" x14ac:dyDescent="0.25">
      <c r="A110" s="5" t="s">
        <v>7</v>
      </c>
      <c r="F110" s="7"/>
      <c r="G110" s="7"/>
      <c r="H110" s="7"/>
      <c r="I110" s="7"/>
      <c r="J110" s="7"/>
      <c r="K110" s="7"/>
      <c r="L110" s="7"/>
      <c r="U110" s="41"/>
    </row>
    <row r="111" spans="1:22" x14ac:dyDescent="0.25">
      <c r="A111" s="5" t="s">
        <v>7</v>
      </c>
      <c r="F111" s="7"/>
      <c r="G111" s="7"/>
      <c r="H111" s="7"/>
      <c r="I111" s="7"/>
      <c r="J111" s="7"/>
      <c r="K111" s="7"/>
      <c r="L111" s="7"/>
      <c r="U111" s="41"/>
    </row>
    <row r="112" spans="1:22" x14ac:dyDescent="0.25">
      <c r="A112" s="32" t="s">
        <v>89</v>
      </c>
      <c r="B112" s="40"/>
      <c r="C112" s="40"/>
      <c r="D112" s="39" t="s">
        <v>98</v>
      </c>
      <c r="E112" s="31" t="s">
        <v>97</v>
      </c>
      <c r="F112" s="7"/>
      <c r="G112" s="7"/>
      <c r="H112" s="7"/>
      <c r="I112" s="7"/>
      <c r="J112" s="7"/>
      <c r="K112" s="7"/>
      <c r="L112" s="7"/>
      <c r="U112" s="38"/>
    </row>
    <row r="113" spans="1:22" x14ac:dyDescent="0.25">
      <c r="A113" s="5" t="s">
        <v>12</v>
      </c>
      <c r="B113" s="12" t="s">
        <v>11</v>
      </c>
      <c r="C113" s="12" t="s">
        <v>10</v>
      </c>
      <c r="D113" s="11" t="s">
        <v>87</v>
      </c>
      <c r="E113" s="11" t="s">
        <v>86</v>
      </c>
      <c r="F113" s="7">
        <v>79</v>
      </c>
      <c r="G113" s="7">
        <v>125</v>
      </c>
      <c r="H113" s="7">
        <v>107</v>
      </c>
      <c r="I113" s="7">
        <v>299</v>
      </c>
      <c r="J113" s="7">
        <v>82</v>
      </c>
      <c r="K113" s="7">
        <v>251</v>
      </c>
      <c r="L113" s="7">
        <v>117</v>
      </c>
      <c r="M113" s="7">
        <v>382</v>
      </c>
      <c r="N113" s="7">
        <v>137</v>
      </c>
      <c r="O113" s="7">
        <v>185</v>
      </c>
      <c r="P113" s="10">
        <v>115</v>
      </c>
      <c r="Q113" s="10">
        <v>331</v>
      </c>
      <c r="R113" s="10">
        <v>135</v>
      </c>
      <c r="S113" s="10">
        <v>106</v>
      </c>
      <c r="T113" s="10">
        <v>175</v>
      </c>
      <c r="U113" s="9">
        <v>222.80010000000004</v>
      </c>
      <c r="V113" s="9"/>
    </row>
    <row r="114" spans="1:22" x14ac:dyDescent="0.25">
      <c r="A114" s="5" t="s">
        <v>12</v>
      </c>
      <c r="B114" s="12" t="s">
        <v>11</v>
      </c>
      <c r="C114" s="12" t="s">
        <v>10</v>
      </c>
      <c r="D114" s="11" t="s">
        <v>85</v>
      </c>
      <c r="E114" s="11" t="s">
        <v>84</v>
      </c>
      <c r="F114" s="7"/>
      <c r="G114" s="7"/>
      <c r="H114" s="7"/>
      <c r="I114" s="7">
        <v>147</v>
      </c>
      <c r="J114" s="7"/>
      <c r="K114" s="7"/>
      <c r="L114" s="7"/>
      <c r="M114" s="7"/>
      <c r="N114" s="7"/>
      <c r="O114" s="7"/>
      <c r="P114" s="10"/>
      <c r="Q114" s="10"/>
      <c r="R114" s="10"/>
      <c r="S114" s="10"/>
      <c r="T114" s="10">
        <v>0</v>
      </c>
      <c r="U114" s="9">
        <v>0</v>
      </c>
      <c r="V114" s="9"/>
    </row>
    <row r="115" spans="1:22" x14ac:dyDescent="0.25">
      <c r="A115" s="5" t="s">
        <v>12</v>
      </c>
      <c r="B115" s="12" t="s">
        <v>11</v>
      </c>
      <c r="C115" s="12" t="s">
        <v>10</v>
      </c>
      <c r="D115" s="11" t="s">
        <v>83</v>
      </c>
      <c r="E115" s="11" t="s">
        <v>82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10"/>
      <c r="Q115" s="10"/>
      <c r="R115" s="10"/>
      <c r="S115" s="10"/>
      <c r="T115" s="10">
        <v>0</v>
      </c>
      <c r="U115" s="9">
        <v>0</v>
      </c>
      <c r="V115" s="9"/>
    </row>
    <row r="116" spans="1:22" x14ac:dyDescent="0.25">
      <c r="A116" s="5" t="s">
        <v>12</v>
      </c>
      <c r="B116" s="12" t="s">
        <v>11</v>
      </c>
      <c r="C116" s="12" t="s">
        <v>10</v>
      </c>
      <c r="D116" s="11" t="s">
        <v>81</v>
      </c>
      <c r="E116" s="11" t="s">
        <v>80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0"/>
      <c r="Q116" s="10"/>
      <c r="R116" s="10">
        <v>1</v>
      </c>
      <c r="S116" s="10">
        <v>3</v>
      </c>
      <c r="T116" s="10">
        <v>4</v>
      </c>
      <c r="U116" s="9">
        <v>5.3038999999999996</v>
      </c>
      <c r="V116" s="9"/>
    </row>
    <row r="117" spans="1:22" x14ac:dyDescent="0.25">
      <c r="A117" s="5" t="s">
        <v>12</v>
      </c>
      <c r="B117" s="12" t="s">
        <v>11</v>
      </c>
      <c r="C117" s="12" t="s">
        <v>10</v>
      </c>
      <c r="D117" s="11" t="s">
        <v>79</v>
      </c>
      <c r="E117" s="11" t="s">
        <v>78</v>
      </c>
      <c r="F117" s="7">
        <v>9</v>
      </c>
      <c r="G117" s="7">
        <v>14</v>
      </c>
      <c r="H117" s="7">
        <v>20</v>
      </c>
      <c r="I117" s="7">
        <v>70</v>
      </c>
      <c r="J117" s="7">
        <v>14</v>
      </c>
      <c r="K117" s="7">
        <v>45</v>
      </c>
      <c r="L117" s="7">
        <v>21</v>
      </c>
      <c r="M117" s="7">
        <v>72</v>
      </c>
      <c r="N117" s="7">
        <v>22</v>
      </c>
      <c r="O117" s="7">
        <v>26</v>
      </c>
      <c r="P117" s="10">
        <v>17</v>
      </c>
      <c r="Q117" s="10">
        <v>51</v>
      </c>
      <c r="R117" s="10">
        <v>20</v>
      </c>
      <c r="S117" s="10">
        <v>12</v>
      </c>
      <c r="T117" s="10">
        <v>27</v>
      </c>
      <c r="U117" s="9">
        <v>36.069900000000011</v>
      </c>
      <c r="V117" s="9"/>
    </row>
    <row r="118" spans="1:22" x14ac:dyDescent="0.25">
      <c r="A118" s="5" t="s">
        <v>12</v>
      </c>
      <c r="B118" s="12" t="s">
        <v>11</v>
      </c>
      <c r="C118" s="12" t="s">
        <v>10</v>
      </c>
      <c r="D118" s="11" t="s">
        <v>77</v>
      </c>
      <c r="E118" s="11" t="s">
        <v>76</v>
      </c>
      <c r="F118" s="27">
        <v>11.8</v>
      </c>
      <c r="G118" s="27">
        <v>11</v>
      </c>
      <c r="H118" s="27">
        <v>18.8</v>
      </c>
      <c r="I118" s="27">
        <v>15.7</v>
      </c>
      <c r="J118" s="27">
        <v>17.100000000000001</v>
      </c>
      <c r="K118" s="27">
        <v>18</v>
      </c>
      <c r="L118" s="27">
        <v>17.899999999999999</v>
      </c>
      <c r="M118" s="27">
        <v>18.7</v>
      </c>
      <c r="N118" s="27">
        <v>16.100000000000001</v>
      </c>
      <c r="O118" s="27">
        <v>14</v>
      </c>
      <c r="P118" s="26">
        <v>14.3</v>
      </c>
      <c r="Q118" s="26">
        <v>15.5</v>
      </c>
      <c r="R118" s="26">
        <v>14.4</v>
      </c>
      <c r="S118" s="26">
        <v>11.4</v>
      </c>
      <c r="T118" s="26">
        <v>14.9</v>
      </c>
      <c r="U118" s="29">
        <v>15.812918668677447</v>
      </c>
      <c r="V118" s="29"/>
    </row>
    <row r="119" spans="1:22" x14ac:dyDescent="0.25">
      <c r="A119" s="5" t="s">
        <v>12</v>
      </c>
      <c r="B119" s="12" t="s">
        <v>11</v>
      </c>
      <c r="C119" s="12" t="s">
        <v>10</v>
      </c>
      <c r="D119" s="11" t="s">
        <v>75</v>
      </c>
      <c r="E119" s="11" t="s">
        <v>74</v>
      </c>
      <c r="F119" s="7">
        <v>-7</v>
      </c>
      <c r="G119" s="7">
        <v>-7</v>
      </c>
      <c r="H119" s="7">
        <v>-8</v>
      </c>
      <c r="I119" s="7">
        <v>-10</v>
      </c>
      <c r="J119" s="7">
        <v>-11</v>
      </c>
      <c r="K119" s="7">
        <v>-10</v>
      </c>
      <c r="L119" s="7">
        <v>-11</v>
      </c>
      <c r="M119" s="7">
        <v>-11</v>
      </c>
      <c r="N119" s="7">
        <v>-12</v>
      </c>
      <c r="O119" s="7">
        <v>-12</v>
      </c>
      <c r="P119" s="10">
        <v>-11</v>
      </c>
      <c r="Q119" s="10">
        <v>-13</v>
      </c>
      <c r="R119" s="10">
        <v>-11</v>
      </c>
      <c r="S119" s="10">
        <v>-11</v>
      </c>
      <c r="T119" s="10">
        <v>-11</v>
      </c>
      <c r="U119" s="9">
        <v>-13.601300000000004</v>
      </c>
      <c r="V119" s="9"/>
    </row>
    <row r="120" spans="1:22" x14ac:dyDescent="0.25">
      <c r="A120" s="5" t="s">
        <v>12</v>
      </c>
      <c r="B120" s="12" t="s">
        <v>11</v>
      </c>
      <c r="C120" s="12" t="s">
        <v>10</v>
      </c>
      <c r="D120" s="11" t="s">
        <v>73</v>
      </c>
      <c r="E120" s="11" t="s">
        <v>72</v>
      </c>
      <c r="F120" s="7">
        <v>3</v>
      </c>
      <c r="G120" s="7">
        <v>7</v>
      </c>
      <c r="H120" s="7">
        <v>12</v>
      </c>
      <c r="I120" s="7">
        <v>60</v>
      </c>
      <c r="J120" s="7">
        <v>3</v>
      </c>
      <c r="K120" s="7">
        <v>35</v>
      </c>
      <c r="L120" s="7">
        <v>10</v>
      </c>
      <c r="M120" s="7">
        <v>60</v>
      </c>
      <c r="N120" s="7">
        <v>10</v>
      </c>
      <c r="O120" s="7">
        <v>14</v>
      </c>
      <c r="P120" s="10">
        <v>6</v>
      </c>
      <c r="Q120" s="10">
        <v>38</v>
      </c>
      <c r="R120" s="10">
        <v>8</v>
      </c>
      <c r="S120" s="10">
        <v>1</v>
      </c>
      <c r="T120" s="10">
        <v>16</v>
      </c>
      <c r="U120" s="9">
        <v>22.468599999999999</v>
      </c>
      <c r="V120" s="9"/>
    </row>
    <row r="121" spans="1:22" x14ac:dyDescent="0.25">
      <c r="A121" s="5" t="s">
        <v>12</v>
      </c>
      <c r="B121" s="12" t="s">
        <v>96</v>
      </c>
      <c r="C121" s="12" t="s">
        <v>18</v>
      </c>
      <c r="D121" s="11" t="s">
        <v>70</v>
      </c>
      <c r="E121" s="11" t="s">
        <v>69</v>
      </c>
      <c r="F121" s="27">
        <v>3.3</v>
      </c>
      <c r="G121" s="27">
        <v>5.6</v>
      </c>
      <c r="H121" s="27">
        <v>11.6</v>
      </c>
      <c r="I121" s="27">
        <v>13.4</v>
      </c>
      <c r="J121" s="27">
        <v>3.6</v>
      </c>
      <c r="K121" s="27">
        <v>13.9</v>
      </c>
      <c r="L121" s="27">
        <v>8.6999999999999993</v>
      </c>
      <c r="M121" s="27">
        <v>15.7</v>
      </c>
      <c r="N121" s="27">
        <v>7.5</v>
      </c>
      <c r="O121" s="27">
        <v>7.5</v>
      </c>
      <c r="P121" s="26">
        <v>4.8</v>
      </c>
      <c r="Q121" s="26">
        <v>11.6</v>
      </c>
      <c r="R121" s="26">
        <v>6.2</v>
      </c>
      <c r="S121" s="26">
        <v>0.9</v>
      </c>
      <c r="T121" s="26">
        <v>8.6999999999999993</v>
      </c>
      <c r="U121" s="6">
        <v>9.9</v>
      </c>
      <c r="V121" s="6"/>
    </row>
    <row r="122" spans="1:22" x14ac:dyDescent="0.25">
      <c r="A122" s="5" t="s">
        <v>12</v>
      </c>
      <c r="B122" s="12" t="s">
        <v>11</v>
      </c>
      <c r="C122" s="12" t="s">
        <v>10</v>
      </c>
      <c r="D122" s="11" t="s">
        <v>95</v>
      </c>
      <c r="E122" s="11" t="s">
        <v>94</v>
      </c>
      <c r="F122" s="7">
        <v>625</v>
      </c>
      <c r="G122" s="7">
        <v>646</v>
      </c>
      <c r="H122" s="7">
        <v>728</v>
      </c>
      <c r="I122" s="7">
        <v>738</v>
      </c>
      <c r="J122" s="7">
        <v>917</v>
      </c>
      <c r="K122" s="7">
        <v>938</v>
      </c>
      <c r="L122" s="7">
        <v>1113</v>
      </c>
      <c r="M122" s="7">
        <v>1085</v>
      </c>
      <c r="N122" s="37">
        <v>1170</v>
      </c>
      <c r="O122" s="37">
        <v>1332</v>
      </c>
      <c r="P122" s="36">
        <v>1509</v>
      </c>
      <c r="Q122" s="36">
        <v>1409</v>
      </c>
      <c r="R122" s="36">
        <v>1513</v>
      </c>
      <c r="S122" s="36">
        <v>1556</v>
      </c>
      <c r="T122" s="36">
        <v>1590</v>
      </c>
      <c r="U122" s="9">
        <v>1584.1839</v>
      </c>
      <c r="V122" s="9"/>
    </row>
    <row r="123" spans="1:22" x14ac:dyDescent="0.25">
      <c r="A123" s="5" t="s">
        <v>12</v>
      </c>
      <c r="B123" s="12" t="s">
        <v>11</v>
      </c>
      <c r="C123" s="12" t="s">
        <v>18</v>
      </c>
      <c r="D123" s="11" t="s">
        <v>93</v>
      </c>
      <c r="E123" s="11" t="s">
        <v>92</v>
      </c>
      <c r="F123" s="27">
        <v>9.6</v>
      </c>
      <c r="G123" s="27">
        <v>10.8</v>
      </c>
      <c r="H123" s="27">
        <v>10.199999999999999</v>
      </c>
      <c r="I123" s="27">
        <v>12.3</v>
      </c>
      <c r="J123" s="27">
        <v>11.3</v>
      </c>
      <c r="K123" s="27">
        <v>13.9</v>
      </c>
      <c r="L123" s="27">
        <v>8.6999999999999993</v>
      </c>
      <c r="M123" s="27">
        <v>11.3</v>
      </c>
      <c r="N123" s="27">
        <v>11.1</v>
      </c>
      <c r="O123" s="27">
        <v>8.4</v>
      </c>
      <c r="P123" s="26">
        <v>7.2</v>
      </c>
      <c r="Q123" s="26">
        <v>5.2</v>
      </c>
      <c r="R123" s="26">
        <v>4.8</v>
      </c>
      <c r="S123" s="26">
        <v>3.6</v>
      </c>
      <c r="T123" s="26">
        <v>4.2</v>
      </c>
      <c r="U123" s="35">
        <v>3.103059032542169</v>
      </c>
      <c r="V123" s="35"/>
    </row>
    <row r="124" spans="1:22" x14ac:dyDescent="0.25">
      <c r="A124" s="5" t="s">
        <v>12</v>
      </c>
      <c r="B124" s="12" t="s">
        <v>11</v>
      </c>
      <c r="C124" s="12" t="s">
        <v>52</v>
      </c>
      <c r="D124" s="11" t="s">
        <v>51</v>
      </c>
      <c r="E124" s="11" t="s">
        <v>50</v>
      </c>
      <c r="F124" s="7">
        <v>205</v>
      </c>
      <c r="G124" s="7">
        <v>214</v>
      </c>
      <c r="H124" s="7">
        <v>224</v>
      </c>
      <c r="I124" s="7">
        <v>231</v>
      </c>
      <c r="J124" s="7">
        <v>272</v>
      </c>
      <c r="K124" s="7">
        <v>282</v>
      </c>
      <c r="L124" s="7">
        <v>289</v>
      </c>
      <c r="M124" s="7">
        <v>289</v>
      </c>
      <c r="N124" s="7">
        <v>275</v>
      </c>
      <c r="O124" s="7">
        <v>272</v>
      </c>
      <c r="P124" s="10">
        <v>265</v>
      </c>
      <c r="Q124" s="10">
        <v>257</v>
      </c>
      <c r="R124" s="10">
        <v>224</v>
      </c>
      <c r="S124" s="10">
        <v>223</v>
      </c>
      <c r="T124" s="10">
        <v>223</v>
      </c>
      <c r="U124" s="9">
        <v>219.2</v>
      </c>
      <c r="V124" s="9"/>
    </row>
    <row r="125" spans="1:22" s="24" customFormat="1" x14ac:dyDescent="0.25">
      <c r="A125" s="22" t="s">
        <v>33</v>
      </c>
      <c r="B125" s="21" t="s">
        <v>11</v>
      </c>
      <c r="C125" s="20"/>
      <c r="D125" s="19" t="s">
        <v>49</v>
      </c>
      <c r="E125" s="19" t="s">
        <v>48</v>
      </c>
      <c r="F125" s="25"/>
      <c r="G125" s="25"/>
      <c r="H125" s="25"/>
      <c r="U125" s="17"/>
    </row>
    <row r="126" spans="1:22" x14ac:dyDescent="0.25">
      <c r="A126" s="5" t="s">
        <v>12</v>
      </c>
      <c r="B126" s="12" t="s">
        <v>11</v>
      </c>
      <c r="C126" s="12" t="s">
        <v>15</v>
      </c>
      <c r="D126" s="11" t="s">
        <v>47</v>
      </c>
      <c r="E126" s="11" t="s">
        <v>46</v>
      </c>
      <c r="F126" s="7">
        <v>4400</v>
      </c>
      <c r="G126" s="7">
        <v>5800</v>
      </c>
      <c r="H126" s="7">
        <v>6000</v>
      </c>
      <c r="I126" s="7">
        <v>6000</v>
      </c>
      <c r="J126" s="7">
        <v>7600</v>
      </c>
      <c r="K126" s="7">
        <v>7500</v>
      </c>
      <c r="L126" s="7">
        <v>7600</v>
      </c>
      <c r="M126" s="7">
        <v>7500</v>
      </c>
      <c r="N126" s="7">
        <v>7000</v>
      </c>
      <c r="O126" s="7">
        <v>7000</v>
      </c>
      <c r="P126" s="10">
        <v>6900</v>
      </c>
      <c r="Q126" s="10">
        <v>6800</v>
      </c>
      <c r="R126" s="10">
        <v>6300</v>
      </c>
      <c r="S126" s="10">
        <v>6700</v>
      </c>
      <c r="T126" s="10">
        <v>6800</v>
      </c>
      <c r="U126" s="9">
        <v>6400</v>
      </c>
      <c r="V126" s="9"/>
    </row>
    <row r="127" spans="1:22" x14ac:dyDescent="0.25">
      <c r="A127" s="5" t="s">
        <v>12</v>
      </c>
      <c r="B127" s="12" t="s">
        <v>11</v>
      </c>
      <c r="C127" s="12" t="s">
        <v>15</v>
      </c>
      <c r="D127" s="11" t="s">
        <v>91</v>
      </c>
      <c r="E127" s="11" t="s">
        <v>90</v>
      </c>
      <c r="F127" s="7">
        <v>1600</v>
      </c>
      <c r="G127" s="7">
        <v>3000</v>
      </c>
      <c r="H127" s="7">
        <v>3000</v>
      </c>
      <c r="I127" s="7">
        <v>2800</v>
      </c>
      <c r="J127" s="7">
        <v>3300</v>
      </c>
      <c r="K127" s="7">
        <v>3200</v>
      </c>
      <c r="L127" s="7">
        <v>3250</v>
      </c>
      <c r="M127" s="7">
        <v>3250</v>
      </c>
      <c r="N127" s="7">
        <v>2900</v>
      </c>
      <c r="O127" s="7">
        <v>3000</v>
      </c>
      <c r="P127" s="10">
        <v>2700</v>
      </c>
      <c r="Q127" s="10">
        <v>2000</v>
      </c>
      <c r="R127" s="10">
        <v>1400</v>
      </c>
      <c r="S127" s="10">
        <v>1800</v>
      </c>
      <c r="T127" s="10">
        <v>1600</v>
      </c>
      <c r="U127" s="9">
        <v>1500</v>
      </c>
      <c r="V127" s="9"/>
    </row>
    <row r="128" spans="1:22" s="16" customFormat="1" x14ac:dyDescent="0.25">
      <c r="A128" s="22" t="s">
        <v>33</v>
      </c>
      <c r="B128" s="21" t="s">
        <v>11</v>
      </c>
      <c r="C128" s="20"/>
      <c r="D128" s="19" t="s">
        <v>43</v>
      </c>
      <c r="E128" s="19" t="s">
        <v>42</v>
      </c>
      <c r="F128" s="18"/>
      <c r="G128" s="18"/>
      <c r="H128" s="18"/>
      <c r="U128" s="17"/>
    </row>
    <row r="129" spans="1:22" x14ac:dyDescent="0.25">
      <c r="A129" s="5" t="s">
        <v>12</v>
      </c>
      <c r="B129" s="12" t="s">
        <v>11</v>
      </c>
      <c r="C129" s="12" t="s">
        <v>15</v>
      </c>
      <c r="D129" s="11" t="s">
        <v>30</v>
      </c>
      <c r="E129" s="11" t="s">
        <v>29</v>
      </c>
      <c r="F129" s="7">
        <v>246</v>
      </c>
      <c r="G129" s="7">
        <v>281</v>
      </c>
      <c r="H129" s="7">
        <v>192</v>
      </c>
      <c r="I129" s="7">
        <v>193</v>
      </c>
      <c r="J129" s="7">
        <v>171</v>
      </c>
      <c r="K129" s="7">
        <v>120</v>
      </c>
      <c r="L129" s="7">
        <v>117</v>
      </c>
      <c r="M129" s="7">
        <v>62</v>
      </c>
      <c r="N129" s="7">
        <v>74</v>
      </c>
      <c r="O129" s="7">
        <v>96</v>
      </c>
      <c r="P129" s="10">
        <v>70</v>
      </c>
      <c r="Q129" s="10">
        <v>81</v>
      </c>
      <c r="R129" s="10">
        <v>91</v>
      </c>
      <c r="S129" s="10">
        <v>95</v>
      </c>
      <c r="T129" s="10">
        <v>152</v>
      </c>
      <c r="U129" s="9">
        <v>173</v>
      </c>
      <c r="V129" s="9"/>
    </row>
    <row r="130" spans="1:22" x14ac:dyDescent="0.25">
      <c r="A130" s="5" t="s">
        <v>12</v>
      </c>
      <c r="B130" s="12" t="s">
        <v>11</v>
      </c>
      <c r="C130" s="12" t="s">
        <v>10</v>
      </c>
      <c r="D130" s="11" t="s">
        <v>28</v>
      </c>
      <c r="E130" s="11" t="s">
        <v>27</v>
      </c>
      <c r="F130" s="7">
        <v>214</v>
      </c>
      <c r="G130" s="7">
        <v>273</v>
      </c>
      <c r="H130" s="7">
        <v>199</v>
      </c>
      <c r="I130" s="7">
        <v>207</v>
      </c>
      <c r="J130" s="7">
        <v>220</v>
      </c>
      <c r="K130" s="7">
        <v>170</v>
      </c>
      <c r="L130" s="7">
        <v>171</v>
      </c>
      <c r="M130" s="7">
        <v>92</v>
      </c>
      <c r="N130" s="7">
        <v>90</v>
      </c>
      <c r="O130" s="7">
        <v>141</v>
      </c>
      <c r="P130" s="10">
        <v>110</v>
      </c>
      <c r="Q130" s="10">
        <v>120</v>
      </c>
      <c r="R130" s="10">
        <v>130</v>
      </c>
      <c r="S130" s="10">
        <v>135</v>
      </c>
      <c r="T130" s="10">
        <v>218</v>
      </c>
      <c r="U130" s="9">
        <v>228.73109999999997</v>
      </c>
      <c r="V130" s="9"/>
    </row>
    <row r="131" spans="1:22" x14ac:dyDescent="0.25">
      <c r="A131" s="5" t="s">
        <v>12</v>
      </c>
      <c r="B131" s="12" t="s">
        <v>11</v>
      </c>
      <c r="C131" s="12" t="s">
        <v>15</v>
      </c>
      <c r="D131" s="11" t="s">
        <v>26</v>
      </c>
      <c r="E131" s="11" t="s">
        <v>25</v>
      </c>
      <c r="F131" s="7">
        <v>0</v>
      </c>
      <c r="G131" s="7">
        <v>184</v>
      </c>
      <c r="H131" s="7">
        <v>237</v>
      </c>
      <c r="I131" s="7">
        <v>251</v>
      </c>
      <c r="J131" s="7">
        <v>58</v>
      </c>
      <c r="K131" s="7">
        <v>132</v>
      </c>
      <c r="L131" s="7">
        <v>226</v>
      </c>
      <c r="M131" s="7">
        <v>79</v>
      </c>
      <c r="N131" s="7">
        <v>164</v>
      </c>
      <c r="O131" s="7">
        <v>45</v>
      </c>
      <c r="P131" s="10">
        <v>44</v>
      </c>
      <c r="Q131" s="10">
        <v>131</v>
      </c>
      <c r="R131" s="10">
        <v>241</v>
      </c>
      <c r="S131" s="10">
        <v>58</v>
      </c>
      <c r="T131" s="10">
        <v>42</v>
      </c>
      <c r="U131" s="9">
        <v>319</v>
      </c>
      <c r="V131" s="9"/>
    </row>
    <row r="132" spans="1:22" x14ac:dyDescent="0.25">
      <c r="A132" s="5" t="s">
        <v>12</v>
      </c>
      <c r="B132" s="12" t="s">
        <v>11</v>
      </c>
      <c r="C132" s="12" t="s">
        <v>15</v>
      </c>
      <c r="D132" s="11" t="s">
        <v>24</v>
      </c>
      <c r="E132" s="11" t="s">
        <v>23</v>
      </c>
      <c r="F132" s="7">
        <v>818</v>
      </c>
      <c r="G132" s="7">
        <v>891</v>
      </c>
      <c r="H132" s="7">
        <v>1041</v>
      </c>
      <c r="I132" s="7">
        <v>993</v>
      </c>
      <c r="J132" s="7">
        <v>969</v>
      </c>
      <c r="K132" s="7">
        <v>858</v>
      </c>
      <c r="L132" s="7">
        <v>1012</v>
      </c>
      <c r="M132" s="7">
        <v>781</v>
      </c>
      <c r="N132" s="7">
        <v>785</v>
      </c>
      <c r="O132" s="7">
        <v>734</v>
      </c>
      <c r="P132" s="10">
        <v>676</v>
      </c>
      <c r="Q132" s="10">
        <v>527</v>
      </c>
      <c r="R132" s="10">
        <v>643</v>
      </c>
      <c r="S132" s="10">
        <v>611</v>
      </c>
      <c r="T132" s="10">
        <v>603</v>
      </c>
      <c r="U132" s="9">
        <v>769</v>
      </c>
      <c r="V132" s="9"/>
    </row>
    <row r="133" spans="1:22" x14ac:dyDescent="0.25">
      <c r="A133" s="5" t="s">
        <v>12</v>
      </c>
      <c r="B133" s="12" t="s">
        <v>11</v>
      </c>
      <c r="C133" s="12" t="s">
        <v>18</v>
      </c>
      <c r="D133" s="11" t="s">
        <v>41</v>
      </c>
      <c r="E133" s="11" t="s">
        <v>40</v>
      </c>
      <c r="F133" s="7">
        <v>47</v>
      </c>
      <c r="G133" s="7">
        <v>59</v>
      </c>
      <c r="H133" s="7">
        <v>58</v>
      </c>
      <c r="I133" s="7">
        <v>51</v>
      </c>
      <c r="J133" s="7">
        <v>62</v>
      </c>
      <c r="K133" s="7">
        <v>55</v>
      </c>
      <c r="L133" s="7">
        <v>51</v>
      </c>
      <c r="M133" s="7">
        <v>39</v>
      </c>
      <c r="N133" s="7">
        <v>35</v>
      </c>
      <c r="O133" s="7">
        <v>33</v>
      </c>
      <c r="P133" s="10">
        <v>34</v>
      </c>
      <c r="Q133" s="10">
        <v>19</v>
      </c>
      <c r="R133" s="10">
        <v>14</v>
      </c>
      <c r="S133" s="10">
        <v>18</v>
      </c>
      <c r="T133" s="10">
        <v>24</v>
      </c>
      <c r="U133" s="9">
        <v>23.146944083224966</v>
      </c>
      <c r="V133" s="9"/>
    </row>
    <row r="134" spans="1:22" x14ac:dyDescent="0.25">
      <c r="A134" s="5" t="s">
        <v>12</v>
      </c>
      <c r="B134" s="12" t="s">
        <v>11</v>
      </c>
      <c r="C134" s="12" t="s">
        <v>15</v>
      </c>
      <c r="D134" s="11" t="s">
        <v>37</v>
      </c>
      <c r="E134" s="11" t="s">
        <v>36</v>
      </c>
      <c r="F134" s="7">
        <v>74</v>
      </c>
      <c r="G134" s="7">
        <v>44</v>
      </c>
      <c r="H134" s="7">
        <v>14</v>
      </c>
      <c r="I134" s="7">
        <v>22</v>
      </c>
      <c r="J134" s="7">
        <v>26</v>
      </c>
      <c r="K134" s="7">
        <v>37</v>
      </c>
      <c r="L134" s="7">
        <v>22</v>
      </c>
      <c r="M134" s="7">
        <v>53</v>
      </c>
      <c r="N134" s="7">
        <v>121</v>
      </c>
      <c r="O134" s="7">
        <v>82</v>
      </c>
      <c r="P134" s="10">
        <v>104</v>
      </c>
      <c r="Q134" s="10">
        <v>170</v>
      </c>
      <c r="R134" s="10">
        <v>196</v>
      </c>
      <c r="S134" s="10">
        <v>213</v>
      </c>
      <c r="T134" s="10">
        <v>144</v>
      </c>
      <c r="U134" s="9">
        <v>154</v>
      </c>
      <c r="V134" s="9"/>
    </row>
    <row r="135" spans="1:22" x14ac:dyDescent="0.25">
      <c r="A135" s="5" t="s">
        <v>12</v>
      </c>
      <c r="B135" s="12" t="s">
        <v>11</v>
      </c>
      <c r="C135" s="12" t="s">
        <v>15</v>
      </c>
      <c r="D135" s="11" t="s">
        <v>35</v>
      </c>
      <c r="E135" s="11" t="s">
        <v>34</v>
      </c>
      <c r="F135" s="7">
        <v>497</v>
      </c>
      <c r="G135" s="7">
        <v>402</v>
      </c>
      <c r="H135" s="7">
        <v>445</v>
      </c>
      <c r="I135" s="7">
        <v>505</v>
      </c>
      <c r="J135" s="7">
        <v>392</v>
      </c>
      <c r="K135" s="7">
        <v>404</v>
      </c>
      <c r="L135" s="7">
        <v>513</v>
      </c>
      <c r="M135" s="7">
        <v>531</v>
      </c>
      <c r="N135" s="7">
        <v>621</v>
      </c>
      <c r="O135" s="7">
        <v>571</v>
      </c>
      <c r="P135" s="10">
        <v>544</v>
      </c>
      <c r="Q135" s="10">
        <v>594</v>
      </c>
      <c r="R135" s="10">
        <v>744</v>
      </c>
      <c r="S135" s="10">
        <v>707</v>
      </c>
      <c r="T135" s="10">
        <v>597</v>
      </c>
      <c r="U135" s="9">
        <v>743</v>
      </c>
      <c r="V135" s="9"/>
    </row>
    <row r="136" spans="1:22" x14ac:dyDescent="0.25">
      <c r="A136" s="5" t="s">
        <v>12</v>
      </c>
      <c r="B136" s="12" t="s">
        <v>11</v>
      </c>
      <c r="C136" s="12" t="s">
        <v>15</v>
      </c>
      <c r="D136" s="11" t="s">
        <v>14</v>
      </c>
      <c r="E136" s="11" t="s">
        <v>13</v>
      </c>
      <c r="F136" s="7">
        <v>96</v>
      </c>
      <c r="G136" s="7">
        <v>143</v>
      </c>
      <c r="H136" s="7">
        <v>117</v>
      </c>
      <c r="I136" s="7">
        <v>291</v>
      </c>
      <c r="J136" s="7">
        <v>78</v>
      </c>
      <c r="K136" s="7">
        <v>232</v>
      </c>
      <c r="L136" s="7">
        <v>87</v>
      </c>
      <c r="M136" s="7">
        <v>279</v>
      </c>
      <c r="N136" s="7">
        <v>92</v>
      </c>
      <c r="O136" s="7">
        <v>135</v>
      </c>
      <c r="P136" s="10">
        <v>104</v>
      </c>
      <c r="Q136" s="10">
        <v>214</v>
      </c>
      <c r="R136" s="10">
        <v>99</v>
      </c>
      <c r="S136" s="10">
        <v>73</v>
      </c>
      <c r="T136" s="10">
        <v>119</v>
      </c>
      <c r="U136" s="9">
        <v>143</v>
      </c>
      <c r="V136" s="9"/>
    </row>
    <row r="137" spans="1:22" s="16" customFormat="1" x14ac:dyDescent="0.25">
      <c r="A137" s="22" t="s">
        <v>33</v>
      </c>
      <c r="B137" s="21" t="s">
        <v>11</v>
      </c>
      <c r="C137" s="20"/>
      <c r="D137" s="19" t="s">
        <v>32</v>
      </c>
      <c r="E137" s="19" t="s">
        <v>31</v>
      </c>
      <c r="F137" s="18"/>
      <c r="G137" s="18"/>
      <c r="H137" s="18"/>
      <c r="U137" s="17"/>
    </row>
    <row r="138" spans="1:22" x14ac:dyDescent="0.25">
      <c r="A138" s="5" t="s">
        <v>12</v>
      </c>
      <c r="B138" s="12" t="s">
        <v>11</v>
      </c>
      <c r="C138" s="12" t="s">
        <v>15</v>
      </c>
      <c r="D138" s="11" t="s">
        <v>30</v>
      </c>
      <c r="E138" s="11" t="s">
        <v>29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0"/>
      <c r="Q138" s="10"/>
      <c r="R138" s="10"/>
      <c r="S138" s="10"/>
      <c r="T138" s="10">
        <v>0</v>
      </c>
      <c r="U138" s="9">
        <v>0</v>
      </c>
      <c r="V138" s="9"/>
    </row>
    <row r="139" spans="1:22" x14ac:dyDescent="0.25">
      <c r="A139" s="5" t="s">
        <v>12</v>
      </c>
      <c r="B139" s="12" t="s">
        <v>11</v>
      </c>
      <c r="C139" s="12" t="s">
        <v>10</v>
      </c>
      <c r="D139" s="11" t="s">
        <v>28</v>
      </c>
      <c r="E139" s="11" t="s">
        <v>27</v>
      </c>
      <c r="F139" s="7">
        <v>4</v>
      </c>
      <c r="G139" s="7"/>
      <c r="H139" s="7"/>
      <c r="I139" s="7"/>
      <c r="J139" s="7"/>
      <c r="K139" s="7"/>
      <c r="L139" s="7"/>
      <c r="M139" s="7"/>
      <c r="N139" s="7"/>
      <c r="O139" s="7"/>
      <c r="P139" s="10"/>
      <c r="Q139" s="10"/>
      <c r="R139" s="10"/>
      <c r="S139" s="10"/>
      <c r="T139" s="10">
        <v>0</v>
      </c>
      <c r="U139" s="9">
        <v>0</v>
      </c>
      <c r="V139" s="9"/>
    </row>
    <row r="140" spans="1:22" x14ac:dyDescent="0.25">
      <c r="A140" s="5" t="s">
        <v>12</v>
      </c>
      <c r="B140" s="12" t="s">
        <v>11</v>
      </c>
      <c r="C140" s="12" t="s">
        <v>15</v>
      </c>
      <c r="D140" s="11" t="s">
        <v>26</v>
      </c>
      <c r="E140" s="11" t="s">
        <v>25</v>
      </c>
      <c r="F140" s="7"/>
      <c r="G140" s="7"/>
      <c r="H140" s="7"/>
      <c r="I140" s="7">
        <v>195</v>
      </c>
      <c r="J140" s="7"/>
      <c r="K140" s="7"/>
      <c r="L140" s="7"/>
      <c r="M140" s="7"/>
      <c r="N140" s="7"/>
      <c r="O140" s="7"/>
      <c r="P140" s="10"/>
      <c r="Q140" s="10"/>
      <c r="R140" s="10"/>
      <c r="S140" s="10"/>
      <c r="T140" s="10">
        <v>0</v>
      </c>
      <c r="U140" s="9">
        <v>0</v>
      </c>
      <c r="V140" s="9"/>
    </row>
    <row r="141" spans="1:22" s="13" customFormat="1" x14ac:dyDescent="0.25">
      <c r="A141" s="5" t="s">
        <v>12</v>
      </c>
      <c r="B141" s="12" t="s">
        <v>11</v>
      </c>
      <c r="C141" s="12" t="s">
        <v>15</v>
      </c>
      <c r="D141" s="11" t="s">
        <v>22</v>
      </c>
      <c r="E141" s="11" t="s">
        <v>21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4"/>
      <c r="Q141" s="14"/>
      <c r="R141" s="14"/>
      <c r="S141" s="14"/>
      <c r="T141" s="14">
        <v>0</v>
      </c>
      <c r="U141" s="9">
        <v>0</v>
      </c>
      <c r="V141" s="9"/>
    </row>
    <row r="142" spans="1:22" x14ac:dyDescent="0.25">
      <c r="A142" s="5" t="s">
        <v>12</v>
      </c>
      <c r="B142" s="12" t="s">
        <v>11</v>
      </c>
      <c r="C142" s="12" t="s">
        <v>15</v>
      </c>
      <c r="D142" s="11" t="s">
        <v>24</v>
      </c>
      <c r="E142" s="11" t="s">
        <v>23</v>
      </c>
      <c r="F142" s="7">
        <v>164</v>
      </c>
      <c r="G142" s="7">
        <v>164</v>
      </c>
      <c r="H142" s="7">
        <v>164</v>
      </c>
      <c r="I142" s="7">
        <v>195</v>
      </c>
      <c r="J142" s="7">
        <v>195</v>
      </c>
      <c r="K142" s="7">
        <v>195</v>
      </c>
      <c r="L142" s="7">
        <v>195</v>
      </c>
      <c r="M142" s="7">
        <v>195</v>
      </c>
      <c r="N142" s="7">
        <v>195</v>
      </c>
      <c r="O142" s="7">
        <v>195</v>
      </c>
      <c r="P142" s="10">
        <v>195</v>
      </c>
      <c r="Q142" s="10"/>
      <c r="R142" s="10"/>
      <c r="S142" s="10"/>
      <c r="T142" s="10">
        <v>0</v>
      </c>
      <c r="U142" s="9">
        <v>0</v>
      </c>
      <c r="V142" s="9"/>
    </row>
    <row r="143" spans="1:22" s="13" customFormat="1" x14ac:dyDescent="0.25">
      <c r="A143" s="5" t="s">
        <v>12</v>
      </c>
      <c r="B143" s="12" t="s">
        <v>11</v>
      </c>
      <c r="C143" s="12" t="s">
        <v>15</v>
      </c>
      <c r="D143" s="11" t="s">
        <v>22</v>
      </c>
      <c r="E143" s="11" t="s">
        <v>21</v>
      </c>
      <c r="F143" s="15"/>
      <c r="G143" s="15"/>
      <c r="H143" s="15"/>
      <c r="I143" s="15"/>
      <c r="J143" s="15"/>
      <c r="K143" s="15"/>
      <c r="L143" s="15">
        <v>195</v>
      </c>
      <c r="M143" s="15">
        <v>195</v>
      </c>
      <c r="N143" s="15">
        <v>195</v>
      </c>
      <c r="O143" s="15">
        <v>195</v>
      </c>
      <c r="P143" s="14">
        <v>195</v>
      </c>
      <c r="Q143" s="14"/>
      <c r="R143" s="14"/>
      <c r="S143" s="14"/>
      <c r="T143" s="14">
        <v>0</v>
      </c>
      <c r="U143" s="9">
        <v>0</v>
      </c>
      <c r="V143" s="9"/>
    </row>
    <row r="144" spans="1:22" x14ac:dyDescent="0.25">
      <c r="A144" s="5" t="s">
        <v>12</v>
      </c>
      <c r="B144" s="12" t="s">
        <v>11</v>
      </c>
      <c r="C144" s="12" t="s">
        <v>18</v>
      </c>
      <c r="D144" s="11" t="s">
        <v>20</v>
      </c>
      <c r="E144" s="11" t="s">
        <v>19</v>
      </c>
      <c r="F144" s="7">
        <v>100</v>
      </c>
      <c r="G144" s="7">
        <v>100</v>
      </c>
      <c r="H144" s="7">
        <v>100</v>
      </c>
      <c r="I144" s="7"/>
      <c r="J144" s="7"/>
      <c r="K144" s="7"/>
      <c r="L144" s="7"/>
      <c r="M144" s="7"/>
      <c r="N144" s="7"/>
      <c r="O144" s="7"/>
      <c r="P144" s="10"/>
      <c r="Q144" s="10"/>
      <c r="R144" s="10"/>
      <c r="S144" s="10"/>
      <c r="T144" s="10">
        <v>0</v>
      </c>
      <c r="U144" s="9">
        <v>0</v>
      </c>
      <c r="V144" s="9"/>
    </row>
    <row r="145" spans="1:22" x14ac:dyDescent="0.25">
      <c r="A145" s="5" t="s">
        <v>12</v>
      </c>
      <c r="B145" s="12" t="s">
        <v>11</v>
      </c>
      <c r="C145" s="12" t="s">
        <v>15</v>
      </c>
      <c r="D145" s="11" t="s">
        <v>14</v>
      </c>
      <c r="E145" s="11" t="s">
        <v>13</v>
      </c>
      <c r="F145" s="7"/>
      <c r="G145" s="7"/>
      <c r="H145" s="7"/>
      <c r="I145" s="7">
        <v>164</v>
      </c>
      <c r="J145" s="7"/>
      <c r="K145" s="7"/>
      <c r="L145" s="7"/>
      <c r="M145" s="7"/>
      <c r="N145" s="7"/>
      <c r="O145" s="7"/>
      <c r="P145" s="10"/>
      <c r="Q145" s="10"/>
      <c r="R145" s="10"/>
      <c r="S145" s="10"/>
      <c r="T145" s="10">
        <v>0</v>
      </c>
      <c r="U145" s="9">
        <v>0</v>
      </c>
      <c r="V145" s="9"/>
    </row>
    <row r="146" spans="1:22" x14ac:dyDescent="0.25">
      <c r="A146" s="5" t="s">
        <v>7</v>
      </c>
      <c r="F146" s="7"/>
      <c r="G146" s="7"/>
      <c r="H146" s="7"/>
      <c r="I146" s="7"/>
      <c r="J146" s="7"/>
      <c r="K146" s="7"/>
      <c r="L146" s="7"/>
      <c r="U146" s="6"/>
    </row>
    <row r="147" spans="1:22" ht="14.4" x14ac:dyDescent="0.3">
      <c r="A147" s="5" t="s">
        <v>7</v>
      </c>
      <c r="D147" s="34"/>
      <c r="E147" s="34"/>
      <c r="F147" s="7"/>
      <c r="G147" s="7"/>
      <c r="H147" s="7"/>
      <c r="I147" s="7"/>
      <c r="J147" s="7"/>
      <c r="K147" s="7"/>
      <c r="L147" s="7"/>
      <c r="U147" s="6"/>
    </row>
    <row r="148" spans="1:22" x14ac:dyDescent="0.25">
      <c r="A148" s="5" t="s">
        <v>7</v>
      </c>
      <c r="F148" s="7"/>
      <c r="G148" s="7"/>
      <c r="H148" s="7"/>
      <c r="I148" s="7"/>
      <c r="J148" s="7"/>
      <c r="K148" s="7"/>
      <c r="L148" s="7"/>
      <c r="U148" s="6"/>
    </row>
    <row r="149" spans="1:22" x14ac:dyDescent="0.25">
      <c r="A149" s="5" t="s">
        <v>7</v>
      </c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6"/>
    </row>
    <row r="150" spans="1:22" x14ac:dyDescent="0.25">
      <c r="A150" s="32" t="s">
        <v>89</v>
      </c>
      <c r="D150" s="31" t="s">
        <v>88</v>
      </c>
      <c r="E150" s="31" t="s">
        <v>88</v>
      </c>
      <c r="F150" s="7"/>
      <c r="G150" s="7"/>
      <c r="H150" s="7"/>
      <c r="I150" s="7"/>
      <c r="J150" s="7"/>
      <c r="K150" s="7"/>
      <c r="L150" s="7"/>
      <c r="U150" s="30"/>
    </row>
    <row r="151" spans="1:22" x14ac:dyDescent="0.25">
      <c r="A151" s="5" t="s">
        <v>12</v>
      </c>
      <c r="B151" s="12" t="s">
        <v>11</v>
      </c>
      <c r="C151" s="12" t="s">
        <v>10</v>
      </c>
      <c r="D151" s="11" t="s">
        <v>87</v>
      </c>
      <c r="E151" s="11" t="s">
        <v>86</v>
      </c>
      <c r="F151" s="7">
        <f>1757-274</f>
        <v>1483</v>
      </c>
      <c r="G151" s="7">
        <v>2803</v>
      </c>
      <c r="H151" s="7">
        <v>2350</v>
      </c>
      <c r="I151" s="7">
        <v>4359</v>
      </c>
      <c r="J151" s="7">
        <v>1923</v>
      </c>
      <c r="K151" s="7">
        <v>2749</v>
      </c>
      <c r="L151" s="7">
        <v>1978</v>
      </c>
      <c r="M151" s="7">
        <v>4560</v>
      </c>
      <c r="N151" s="7">
        <v>1913</v>
      </c>
      <c r="O151" s="7">
        <v>2167</v>
      </c>
      <c r="P151" s="10">
        <v>2275</v>
      </c>
      <c r="Q151" s="10">
        <v>3454</v>
      </c>
      <c r="R151" s="10">
        <v>1174</v>
      </c>
      <c r="S151" s="10">
        <v>1689</v>
      </c>
      <c r="T151" s="9">
        <v>1168.6852999999999</v>
      </c>
      <c r="U151" s="9">
        <v>2256.4402</v>
      </c>
      <c r="V151" s="9"/>
    </row>
    <row r="152" spans="1:22" x14ac:dyDescent="0.25">
      <c r="A152" s="5" t="s">
        <v>12</v>
      </c>
      <c r="B152" s="12" t="s">
        <v>11</v>
      </c>
      <c r="C152" s="12" t="s">
        <v>10</v>
      </c>
      <c r="D152" s="11" t="s">
        <v>85</v>
      </c>
      <c r="E152" s="11" t="s">
        <v>84</v>
      </c>
      <c r="F152" s="7"/>
      <c r="G152" s="7">
        <v>294</v>
      </c>
      <c r="H152" s="7">
        <v>1088</v>
      </c>
      <c r="I152" s="7">
        <v>1911</v>
      </c>
      <c r="J152" s="7">
        <v>715</v>
      </c>
      <c r="K152" s="7">
        <v>818</v>
      </c>
      <c r="L152" s="7">
        <v>1212</v>
      </c>
      <c r="M152" s="7">
        <v>1588</v>
      </c>
      <c r="N152" s="7">
        <v>488</v>
      </c>
      <c r="O152" s="7">
        <v>1407</v>
      </c>
      <c r="P152" s="10">
        <v>457</v>
      </c>
      <c r="Q152" s="10">
        <v>1520</v>
      </c>
      <c r="R152" s="10">
        <v>8</v>
      </c>
      <c r="S152" s="10">
        <v>516</v>
      </c>
      <c r="T152" s="9">
        <v>0.91139999999996513</v>
      </c>
      <c r="U152" s="9">
        <v>873.64820000000009</v>
      </c>
      <c r="V152" s="9"/>
    </row>
    <row r="153" spans="1:22" x14ac:dyDescent="0.25">
      <c r="A153" s="5" t="s">
        <v>12</v>
      </c>
      <c r="B153" s="12" t="s">
        <v>11</v>
      </c>
      <c r="C153" s="12" t="s">
        <v>10</v>
      </c>
      <c r="D153" s="11" t="s">
        <v>83</v>
      </c>
      <c r="E153" s="11" t="s">
        <v>82</v>
      </c>
      <c r="F153" s="7">
        <v>83</v>
      </c>
      <c r="G153" s="7">
        <v>124</v>
      </c>
      <c r="H153" s="7">
        <v>134</v>
      </c>
      <c r="I153" s="7">
        <v>100</v>
      </c>
      <c r="J153" s="7">
        <v>8</v>
      </c>
      <c r="K153" s="7">
        <v>119</v>
      </c>
      <c r="L153" s="7">
        <v>8</v>
      </c>
      <c r="M153" s="7">
        <v>3</v>
      </c>
      <c r="N153" s="7">
        <v>39</v>
      </c>
      <c r="O153" s="7">
        <v>9</v>
      </c>
      <c r="P153" s="10">
        <v>33</v>
      </c>
      <c r="Q153" s="10">
        <v>10</v>
      </c>
      <c r="R153" s="10">
        <v>93</v>
      </c>
      <c r="S153" s="10">
        <v>127</v>
      </c>
      <c r="T153" s="9">
        <v>255.95950000000002</v>
      </c>
      <c r="U153" s="9">
        <v>6.7205000000000004</v>
      </c>
      <c r="V153" s="9"/>
    </row>
    <row r="154" spans="1:22" x14ac:dyDescent="0.25">
      <c r="A154" s="5" t="s">
        <v>12</v>
      </c>
      <c r="B154" s="12" t="s">
        <v>11</v>
      </c>
      <c r="C154" s="12" t="s">
        <v>10</v>
      </c>
      <c r="D154" s="11" t="s">
        <v>81</v>
      </c>
      <c r="E154" s="11" t="s">
        <v>80</v>
      </c>
      <c r="F154" s="7">
        <v>3</v>
      </c>
      <c r="G154" s="7">
        <v>2</v>
      </c>
      <c r="H154" s="7">
        <v>5</v>
      </c>
      <c r="I154" s="7">
        <v>7</v>
      </c>
      <c r="J154" s="7">
        <v>1</v>
      </c>
      <c r="K154" s="7">
        <v>4</v>
      </c>
      <c r="L154" s="7">
        <v>9</v>
      </c>
      <c r="M154" s="7">
        <v>9</v>
      </c>
      <c r="N154" s="7">
        <v>6</v>
      </c>
      <c r="O154" s="7">
        <v>3</v>
      </c>
      <c r="P154" s="10">
        <v>0</v>
      </c>
      <c r="Q154" s="10">
        <v>4</v>
      </c>
      <c r="R154" s="10">
        <v>5</v>
      </c>
      <c r="S154" s="10">
        <v>6</v>
      </c>
      <c r="T154" s="9">
        <v>5.4323999999999995</v>
      </c>
      <c r="U154" s="9">
        <v>7.5317999999999996</v>
      </c>
      <c r="V154" s="9"/>
    </row>
    <row r="155" spans="1:22" x14ac:dyDescent="0.25">
      <c r="A155" s="5" t="s">
        <v>12</v>
      </c>
      <c r="B155" s="12" t="s">
        <v>11</v>
      </c>
      <c r="C155" s="12" t="s">
        <v>10</v>
      </c>
      <c r="D155" s="11" t="s">
        <v>79</v>
      </c>
      <c r="E155" s="11" t="s">
        <v>78</v>
      </c>
      <c r="F155" s="7">
        <v>166</v>
      </c>
      <c r="G155" s="7">
        <v>428</v>
      </c>
      <c r="H155" s="7">
        <v>485</v>
      </c>
      <c r="I155" s="7">
        <v>846</v>
      </c>
      <c r="J155" s="7">
        <v>306</v>
      </c>
      <c r="K155" s="7">
        <v>545</v>
      </c>
      <c r="L155" s="7">
        <v>356</v>
      </c>
      <c r="M155" s="7">
        <v>650</v>
      </c>
      <c r="N155" s="7">
        <v>255</v>
      </c>
      <c r="O155" s="7">
        <v>373</v>
      </c>
      <c r="P155" s="10">
        <v>205</v>
      </c>
      <c r="Q155" s="10">
        <v>672</v>
      </c>
      <c r="R155" s="10">
        <v>133</v>
      </c>
      <c r="S155" s="10">
        <v>209</v>
      </c>
      <c r="T155" s="9">
        <v>143.48579999999998</v>
      </c>
      <c r="U155" s="9">
        <v>462.18650000000002</v>
      </c>
      <c r="V155" s="9"/>
    </row>
    <row r="156" spans="1:22" x14ac:dyDescent="0.25">
      <c r="A156" s="5" t="s">
        <v>12</v>
      </c>
      <c r="B156" s="12" t="s">
        <v>11</v>
      </c>
      <c r="C156" s="12" t="s">
        <v>10</v>
      </c>
      <c r="D156" s="11" t="s">
        <v>77</v>
      </c>
      <c r="E156" s="11" t="s">
        <v>76</v>
      </c>
      <c r="F156" s="26">
        <v>10.579987253027406</v>
      </c>
      <c r="G156" s="26">
        <v>13.279553211293827</v>
      </c>
      <c r="H156" s="26">
        <v>13.558848196812971</v>
      </c>
      <c r="I156" s="26">
        <v>13.266426219225341</v>
      </c>
      <c r="J156" s="26">
        <v>11.560256894597659</v>
      </c>
      <c r="K156" s="26">
        <v>14.769647696476966</v>
      </c>
      <c r="L156" s="26">
        <v>11.100717181166198</v>
      </c>
      <c r="M156" s="26">
        <v>10.551948051948052</v>
      </c>
      <c r="N156" s="26">
        <v>10.425183973834832</v>
      </c>
      <c r="O156" s="26">
        <v>10.401561628555493</v>
      </c>
      <c r="P156" s="26">
        <v>7.4141048824593137</v>
      </c>
      <c r="Q156" s="26">
        <v>13.472333600641539</v>
      </c>
      <c r="R156" s="26">
        <v>10.4</v>
      </c>
      <c r="S156" s="26">
        <v>8.9</v>
      </c>
      <c r="T156" s="29">
        <v>10.027040047698494</v>
      </c>
      <c r="U156" s="29">
        <v>14.698995563680489</v>
      </c>
      <c r="V156" s="29"/>
    </row>
    <row r="157" spans="1:22" x14ac:dyDescent="0.25">
      <c r="A157" s="5" t="s">
        <v>12</v>
      </c>
      <c r="B157" s="12" t="s">
        <v>11</v>
      </c>
      <c r="C157" s="12" t="s">
        <v>10</v>
      </c>
      <c r="D157" s="11" t="s">
        <v>75</v>
      </c>
      <c r="E157" s="11" t="s">
        <v>74</v>
      </c>
      <c r="F157" s="7">
        <v>-203</v>
      </c>
      <c r="G157" s="7">
        <v>-202</v>
      </c>
      <c r="H157" s="7">
        <v>-188</v>
      </c>
      <c r="I157" s="7">
        <v>-251</v>
      </c>
      <c r="J157" s="7">
        <v>-224</v>
      </c>
      <c r="K157" s="7">
        <v>-221</v>
      </c>
      <c r="L157" s="7">
        <v>-206</v>
      </c>
      <c r="M157" s="7">
        <v>-256</v>
      </c>
      <c r="N157" s="7">
        <v>-216</v>
      </c>
      <c r="O157" s="7">
        <v>-179</v>
      </c>
      <c r="P157" s="10">
        <v>-176</v>
      </c>
      <c r="Q157" s="10">
        <v>-209</v>
      </c>
      <c r="R157" s="10">
        <v>-156</v>
      </c>
      <c r="S157" s="10">
        <v>-166</v>
      </c>
      <c r="T157" s="9">
        <v>-162.51709999999997</v>
      </c>
      <c r="U157" s="9">
        <v>-173.87120000000007</v>
      </c>
      <c r="V157" s="9"/>
    </row>
    <row r="158" spans="1:22" x14ac:dyDescent="0.25">
      <c r="A158" s="5" t="s">
        <v>12</v>
      </c>
      <c r="B158" s="12" t="s">
        <v>11</v>
      </c>
      <c r="C158" s="12" t="s">
        <v>10</v>
      </c>
      <c r="D158" s="11" t="s">
        <v>73</v>
      </c>
      <c r="E158" s="11" t="s">
        <v>72</v>
      </c>
      <c r="F158" s="7">
        <v>-37</v>
      </c>
      <c r="G158" s="7">
        <v>226</v>
      </c>
      <c r="H158" s="7">
        <v>296</v>
      </c>
      <c r="I158" s="7">
        <v>596</v>
      </c>
      <c r="J158" s="7">
        <v>81</v>
      </c>
      <c r="K158" s="7">
        <v>324</v>
      </c>
      <c r="L158" s="7">
        <v>150</v>
      </c>
      <c r="M158" s="7">
        <v>394</v>
      </c>
      <c r="N158" s="7">
        <v>39</v>
      </c>
      <c r="O158" s="7">
        <v>195</v>
      </c>
      <c r="P158" s="10">
        <v>30</v>
      </c>
      <c r="Q158" s="10">
        <v>464</v>
      </c>
      <c r="R158" s="10">
        <v>-22</v>
      </c>
      <c r="S158" s="10">
        <v>43</v>
      </c>
      <c r="T158" s="9">
        <v>-19.031299999999998</v>
      </c>
      <c r="U158" s="9">
        <v>288.31579999999997</v>
      </c>
      <c r="V158" s="9"/>
    </row>
    <row r="159" spans="1:22" x14ac:dyDescent="0.25">
      <c r="A159" s="5" t="s">
        <v>12</v>
      </c>
      <c r="B159" s="12" t="s">
        <v>71</v>
      </c>
      <c r="C159" s="12" t="s">
        <v>18</v>
      </c>
      <c r="D159" s="11" t="s">
        <v>70</v>
      </c>
      <c r="E159" s="11" t="s">
        <v>69</v>
      </c>
      <c r="F159" s="27">
        <v>-2.3596938775510203</v>
      </c>
      <c r="G159" s="27">
        <v>7.0099255583126547</v>
      </c>
      <c r="H159" s="27">
        <v>8.2750908582611125</v>
      </c>
      <c r="I159" s="27">
        <v>9.3460875019601701</v>
      </c>
      <c r="J159" s="27">
        <v>3.0600680015111448</v>
      </c>
      <c r="K159" s="27">
        <v>8.7828679859040388</v>
      </c>
      <c r="L159" s="27">
        <v>4.7</v>
      </c>
      <c r="M159" s="27">
        <v>6.4</v>
      </c>
      <c r="N159" s="27">
        <v>1.6</v>
      </c>
      <c r="O159" s="27">
        <v>5.4</v>
      </c>
      <c r="P159" s="26">
        <v>1.1000000000000001</v>
      </c>
      <c r="Q159" s="26">
        <v>9.3000000000000007</v>
      </c>
      <c r="R159" s="26">
        <v>-1.7</v>
      </c>
      <c r="S159" s="26">
        <v>1.8</v>
      </c>
      <c r="T159" s="6">
        <v>-1.3299407137135826</v>
      </c>
      <c r="U159" s="6">
        <v>9.1693562342019739</v>
      </c>
      <c r="V159" s="6"/>
    </row>
    <row r="160" spans="1:22" x14ac:dyDescent="0.25">
      <c r="A160" s="5" t="s">
        <v>12</v>
      </c>
      <c r="B160" s="12" t="s">
        <v>11</v>
      </c>
      <c r="C160" s="12" t="s">
        <v>10</v>
      </c>
      <c r="D160" s="11" t="s">
        <v>68</v>
      </c>
      <c r="E160" s="11" t="s">
        <v>67</v>
      </c>
      <c r="F160" s="7"/>
      <c r="G160" s="7">
        <v>-117</v>
      </c>
      <c r="H160" s="7"/>
      <c r="I160" s="7">
        <v>38</v>
      </c>
      <c r="J160" s="7"/>
      <c r="K160" s="7"/>
      <c r="L160" s="7"/>
      <c r="M160" s="7">
        <v>-56</v>
      </c>
      <c r="N160" s="7"/>
      <c r="O160" s="7"/>
      <c r="P160" s="10">
        <v>-1243</v>
      </c>
      <c r="Q160" s="10">
        <v>-37</v>
      </c>
      <c r="R160" s="10"/>
      <c r="S160" s="10"/>
      <c r="T160" s="28"/>
      <c r="U160" s="28"/>
      <c r="V160" s="28"/>
    </row>
    <row r="161" spans="1:22" x14ac:dyDescent="0.25">
      <c r="A161" s="5" t="s">
        <v>12</v>
      </c>
      <c r="B161" s="12" t="s">
        <v>11</v>
      </c>
      <c r="C161" s="12" t="s">
        <v>10</v>
      </c>
      <c r="D161" s="11" t="s">
        <v>66</v>
      </c>
      <c r="E161" s="11" t="s">
        <v>65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10"/>
      <c r="Q161" s="10"/>
      <c r="R161" s="10"/>
      <c r="S161" s="10">
        <v>-28</v>
      </c>
      <c r="T161" s="28">
        <v>-239.38159999999996</v>
      </c>
      <c r="U161" s="28"/>
      <c r="V161" s="28"/>
    </row>
    <row r="162" spans="1:22" x14ac:dyDescent="0.25">
      <c r="A162" s="5" t="s">
        <v>12</v>
      </c>
      <c r="B162" s="12" t="s">
        <v>11</v>
      </c>
      <c r="C162" s="12" t="s">
        <v>10</v>
      </c>
      <c r="D162" s="11" t="s">
        <v>64</v>
      </c>
      <c r="E162" s="11" t="s">
        <v>63</v>
      </c>
      <c r="F162" s="7"/>
      <c r="G162" s="7">
        <v>140</v>
      </c>
      <c r="H162" s="7"/>
      <c r="I162" s="7">
        <v>633</v>
      </c>
      <c r="J162" s="7"/>
      <c r="K162" s="7"/>
      <c r="L162" s="7"/>
      <c r="M162" s="7">
        <v>338</v>
      </c>
      <c r="N162" s="7"/>
      <c r="O162" s="7"/>
      <c r="P162" s="10">
        <v>-1213</v>
      </c>
      <c r="Q162" s="10">
        <v>427</v>
      </c>
      <c r="R162" s="10">
        <v>-22</v>
      </c>
      <c r="S162" s="10">
        <v>15</v>
      </c>
      <c r="T162" s="9">
        <v>-258.4128</v>
      </c>
      <c r="U162" s="9">
        <v>288.31569999999999</v>
      </c>
      <c r="V162" s="9"/>
    </row>
    <row r="163" spans="1:22" x14ac:dyDescent="0.25">
      <c r="A163" s="5" t="s">
        <v>12</v>
      </c>
      <c r="B163" s="12" t="s">
        <v>11</v>
      </c>
      <c r="C163" s="12" t="s">
        <v>18</v>
      </c>
      <c r="D163" s="11" t="s">
        <v>62</v>
      </c>
      <c r="E163" s="11" t="s">
        <v>61</v>
      </c>
      <c r="F163" s="26"/>
      <c r="G163" s="26">
        <v>4.343779087806392</v>
      </c>
      <c r="H163" s="26"/>
      <c r="I163" s="26">
        <v>9.9262976321154142</v>
      </c>
      <c r="J163" s="26"/>
      <c r="K163" s="26"/>
      <c r="L163" s="26"/>
      <c r="M163" s="26">
        <v>5.4870129870129869</v>
      </c>
      <c r="N163" s="26"/>
      <c r="O163" s="26"/>
      <c r="P163" s="26">
        <v>-43.869801084990961</v>
      </c>
      <c r="Q163" s="26">
        <v>8.5605453087409771</v>
      </c>
      <c r="R163" s="26">
        <v>-1.7</v>
      </c>
      <c r="S163" s="26">
        <v>0.6</v>
      </c>
      <c r="T163" s="6">
        <v>-18.058340925986418</v>
      </c>
      <c r="U163" s="6">
        <v>9.1693530538850325</v>
      </c>
      <c r="V163" s="6"/>
    </row>
    <row r="164" spans="1:22" x14ac:dyDescent="0.25">
      <c r="A164" s="5" t="s">
        <v>12</v>
      </c>
      <c r="B164" s="12" t="s">
        <v>11</v>
      </c>
      <c r="C164" s="12"/>
      <c r="D164" s="11" t="s">
        <v>60</v>
      </c>
      <c r="E164" s="11" t="s">
        <v>59</v>
      </c>
      <c r="F164" s="7">
        <v>-34</v>
      </c>
      <c r="G164" s="7">
        <v>-39</v>
      </c>
      <c r="H164" s="7">
        <v>-32</v>
      </c>
      <c r="I164" s="7">
        <v>-37</v>
      </c>
      <c r="J164" s="7">
        <v>-36</v>
      </c>
      <c r="K164" s="7">
        <v>-35</v>
      </c>
      <c r="L164" s="7">
        <v>-43</v>
      </c>
      <c r="M164" s="7">
        <v>-76</v>
      </c>
      <c r="N164" s="7">
        <v>-95</v>
      </c>
      <c r="O164" s="7">
        <v>-148</v>
      </c>
      <c r="P164" s="10">
        <v>-145</v>
      </c>
      <c r="Q164" s="10">
        <v>-132</v>
      </c>
      <c r="R164" s="10">
        <v>-111</v>
      </c>
      <c r="S164" s="10">
        <v>-158</v>
      </c>
      <c r="T164" s="9">
        <v>-132.26179999999999</v>
      </c>
      <c r="U164" s="9">
        <v>-122.62929999999999</v>
      </c>
      <c r="V164" s="9"/>
    </row>
    <row r="165" spans="1:22" x14ac:dyDescent="0.25">
      <c r="A165" s="5" t="s">
        <v>12</v>
      </c>
      <c r="B165" s="12" t="s">
        <v>11</v>
      </c>
      <c r="C165" s="12"/>
      <c r="D165" s="11" t="s">
        <v>58</v>
      </c>
      <c r="E165" s="11" t="s">
        <v>57</v>
      </c>
      <c r="F165" s="7">
        <v>-8</v>
      </c>
      <c r="G165" s="7">
        <v>101</v>
      </c>
      <c r="H165" s="7">
        <v>264</v>
      </c>
      <c r="I165" s="7">
        <v>596</v>
      </c>
      <c r="J165" s="7">
        <v>46</v>
      </c>
      <c r="K165" s="7">
        <v>303</v>
      </c>
      <c r="L165" s="7">
        <v>107</v>
      </c>
      <c r="M165" s="7">
        <v>261</v>
      </c>
      <c r="N165" s="7">
        <v>-56</v>
      </c>
      <c r="O165" s="7">
        <v>47</v>
      </c>
      <c r="P165" s="10">
        <v>-1358</v>
      </c>
      <c r="Q165" s="10">
        <v>294</v>
      </c>
      <c r="R165" s="10">
        <v>-133</v>
      </c>
      <c r="S165" s="10">
        <v>-143</v>
      </c>
      <c r="T165" s="9">
        <v>-390.6746</v>
      </c>
      <c r="U165" s="9">
        <v>165.68639999999996</v>
      </c>
      <c r="V165" s="9"/>
    </row>
    <row r="166" spans="1:22" x14ac:dyDescent="0.25">
      <c r="A166" s="5" t="s">
        <v>12</v>
      </c>
      <c r="B166" s="12" t="s">
        <v>11</v>
      </c>
      <c r="C166" s="12" t="s">
        <v>10</v>
      </c>
      <c r="D166" s="11" t="s">
        <v>56</v>
      </c>
      <c r="E166" s="11" t="s">
        <v>55</v>
      </c>
      <c r="F166" s="7">
        <v>12834</v>
      </c>
      <c r="G166" s="7">
        <v>11878</v>
      </c>
      <c r="H166" s="7">
        <v>12006</v>
      </c>
      <c r="I166" s="7">
        <v>11970</v>
      </c>
      <c r="J166" s="7">
        <v>13097</v>
      </c>
      <c r="K166" s="7">
        <v>13453</v>
      </c>
      <c r="L166" s="7">
        <v>14715</v>
      </c>
      <c r="M166" s="7">
        <v>15109</v>
      </c>
      <c r="N166" s="7">
        <v>15843</v>
      </c>
      <c r="O166" s="7">
        <v>15438</v>
      </c>
      <c r="P166" s="10">
        <v>13850</v>
      </c>
      <c r="Q166" s="10">
        <v>12422</v>
      </c>
      <c r="R166" s="10">
        <v>12918</v>
      </c>
      <c r="S166" s="10">
        <v>13223</v>
      </c>
      <c r="T166" s="9">
        <v>11907.7222</v>
      </c>
      <c r="U166" s="9">
        <v>11499.199500000001</v>
      </c>
      <c r="V166" s="9"/>
    </row>
    <row r="167" spans="1:22" x14ac:dyDescent="0.25">
      <c r="A167" s="5" t="s">
        <v>12</v>
      </c>
      <c r="B167" s="12" t="s">
        <v>11</v>
      </c>
      <c r="C167" s="12" t="s">
        <v>18</v>
      </c>
      <c r="D167" s="11" t="s">
        <v>54</v>
      </c>
      <c r="E167" s="11" t="s">
        <v>53</v>
      </c>
      <c r="F167" s="27">
        <v>6.9</v>
      </c>
      <c r="G167" s="27">
        <v>7.8</v>
      </c>
      <c r="H167" s="27">
        <v>9.5</v>
      </c>
      <c r="I167" s="27">
        <v>8.8000000000000007</v>
      </c>
      <c r="J167" s="27">
        <v>9.6999999999999993</v>
      </c>
      <c r="K167" s="27">
        <v>10.5</v>
      </c>
      <c r="L167" s="27">
        <v>8.6</v>
      </c>
      <c r="M167" s="27">
        <v>6.7</v>
      </c>
      <c r="N167" s="27">
        <v>5.7</v>
      </c>
      <c r="O167" s="27">
        <v>4.5999999999999996</v>
      </c>
      <c r="P167" s="26">
        <v>4.4000000000000004</v>
      </c>
      <c r="Q167" s="26">
        <v>4.3</v>
      </c>
      <c r="R167" s="26">
        <v>4</v>
      </c>
      <c r="S167" s="26">
        <v>3</v>
      </c>
      <c r="T167" s="6">
        <v>-8.7404826585351161E-2</v>
      </c>
      <c r="U167" s="6">
        <v>-0.27026113025904192</v>
      </c>
      <c r="V167" s="6"/>
    </row>
    <row r="168" spans="1:22" x14ac:dyDescent="0.25">
      <c r="A168" s="5" t="s">
        <v>12</v>
      </c>
      <c r="B168" s="12" t="s">
        <v>11</v>
      </c>
      <c r="C168" s="12" t="s">
        <v>52</v>
      </c>
      <c r="D168" s="11" t="s">
        <v>51</v>
      </c>
      <c r="E168" s="11" t="s">
        <v>50</v>
      </c>
      <c r="F168" s="7">
        <v>1771</v>
      </c>
      <c r="G168" s="7">
        <v>1794</v>
      </c>
      <c r="H168" s="7">
        <v>1813</v>
      </c>
      <c r="I168" s="7">
        <v>1822</v>
      </c>
      <c r="J168" s="7">
        <v>1873</v>
      </c>
      <c r="K168" s="7">
        <v>1884</v>
      </c>
      <c r="L168" s="7">
        <v>1885</v>
      </c>
      <c r="M168" s="7">
        <v>1864</v>
      </c>
      <c r="N168" s="7">
        <v>1732</v>
      </c>
      <c r="O168" s="7">
        <v>1666.4</v>
      </c>
      <c r="P168" s="10">
        <v>1537</v>
      </c>
      <c r="Q168" s="10">
        <v>1486</v>
      </c>
      <c r="R168" s="10">
        <v>1234</v>
      </c>
      <c r="S168" s="10">
        <v>1162</v>
      </c>
      <c r="T168" s="9">
        <v>983.5</v>
      </c>
      <c r="U168" s="9">
        <v>923.3</v>
      </c>
      <c r="V168" s="9"/>
    </row>
    <row r="169" spans="1:22" s="24" customFormat="1" x14ac:dyDescent="0.25">
      <c r="A169" s="22" t="s">
        <v>33</v>
      </c>
      <c r="B169" s="21" t="s">
        <v>11</v>
      </c>
      <c r="C169" s="20"/>
      <c r="D169" s="19" t="s">
        <v>49</v>
      </c>
      <c r="E169" s="19" t="s">
        <v>48</v>
      </c>
      <c r="F169" s="25"/>
      <c r="G169" s="25"/>
      <c r="H169" s="25"/>
      <c r="T169" s="18"/>
      <c r="U169" s="18"/>
    </row>
    <row r="170" spans="1:22" x14ac:dyDescent="0.25">
      <c r="A170" s="5" t="s">
        <v>12</v>
      </c>
      <c r="B170" s="12" t="s">
        <v>11</v>
      </c>
      <c r="C170" s="12" t="s">
        <v>15</v>
      </c>
      <c r="D170" s="11" t="s">
        <v>47</v>
      </c>
      <c r="E170" s="11" t="s">
        <v>46</v>
      </c>
      <c r="F170" s="7">
        <v>29700</v>
      </c>
      <c r="G170" s="7">
        <v>30400</v>
      </c>
      <c r="H170" s="7">
        <v>31000</v>
      </c>
      <c r="I170" s="7">
        <v>31000</v>
      </c>
      <c r="J170" s="7">
        <v>32900</v>
      </c>
      <c r="K170" s="7">
        <v>32700</v>
      </c>
      <c r="L170" s="7">
        <v>32300</v>
      </c>
      <c r="M170" s="7">
        <v>32700</v>
      </c>
      <c r="N170" s="7">
        <v>32800</v>
      </c>
      <c r="O170" s="7">
        <v>29400</v>
      </c>
      <c r="P170" s="10">
        <v>28600</v>
      </c>
      <c r="Q170" s="10">
        <v>28900</v>
      </c>
      <c r="R170" s="10">
        <v>28500</v>
      </c>
      <c r="S170" s="10">
        <v>28500</v>
      </c>
      <c r="T170" s="9">
        <v>27500</v>
      </c>
      <c r="U170" s="9">
        <v>25900</v>
      </c>
      <c r="V170" s="9"/>
    </row>
    <row r="171" spans="1:22" x14ac:dyDescent="0.25">
      <c r="A171" s="5" t="s">
        <v>12</v>
      </c>
      <c r="B171" s="12" t="s">
        <v>11</v>
      </c>
      <c r="C171" s="12" t="s">
        <v>15</v>
      </c>
      <c r="D171" s="11" t="s">
        <v>45</v>
      </c>
      <c r="E171" s="11" t="s">
        <v>44</v>
      </c>
      <c r="F171" s="7">
        <v>11300</v>
      </c>
      <c r="G171" s="7">
        <v>12900</v>
      </c>
      <c r="H171" s="7">
        <v>13900</v>
      </c>
      <c r="I171" s="7">
        <v>15000</v>
      </c>
      <c r="J171" s="7">
        <v>13700</v>
      </c>
      <c r="K171" s="7">
        <v>12900</v>
      </c>
      <c r="L171" s="7">
        <v>13650</v>
      </c>
      <c r="M171" s="7">
        <v>12650</v>
      </c>
      <c r="N171" s="7">
        <v>11500</v>
      </c>
      <c r="O171" s="7">
        <v>10700</v>
      </c>
      <c r="P171" s="10">
        <v>9600</v>
      </c>
      <c r="Q171" s="10">
        <v>8200</v>
      </c>
      <c r="R171" s="10">
        <v>7800</v>
      </c>
      <c r="S171" s="10">
        <v>7800</v>
      </c>
      <c r="T171" s="9">
        <v>7200</v>
      </c>
      <c r="U171" s="9">
        <v>6300</v>
      </c>
      <c r="V171" s="9"/>
    </row>
    <row r="172" spans="1:22" s="16" customFormat="1" x14ac:dyDescent="0.25">
      <c r="A172" s="22" t="s">
        <v>33</v>
      </c>
      <c r="B172" s="21" t="s">
        <v>11</v>
      </c>
      <c r="C172" s="20"/>
      <c r="D172" s="19" t="s">
        <v>43</v>
      </c>
      <c r="E172" s="19" t="s">
        <v>42</v>
      </c>
      <c r="F172" s="18"/>
      <c r="G172" s="18"/>
      <c r="H172" s="18"/>
      <c r="T172" s="17"/>
      <c r="U172" s="17"/>
    </row>
    <row r="173" spans="1:22" x14ac:dyDescent="0.25">
      <c r="A173" s="5" t="s">
        <v>12</v>
      </c>
      <c r="B173" s="12" t="s">
        <v>11</v>
      </c>
      <c r="C173" s="12" t="s">
        <v>15</v>
      </c>
      <c r="D173" s="11" t="s">
        <v>30</v>
      </c>
      <c r="E173" s="11" t="s">
        <v>29</v>
      </c>
      <c r="F173" s="7">
        <v>898</v>
      </c>
      <c r="G173" s="7">
        <v>955</v>
      </c>
      <c r="H173" s="7">
        <v>789</v>
      </c>
      <c r="I173" s="7">
        <v>1010</v>
      </c>
      <c r="J173" s="7">
        <v>742</v>
      </c>
      <c r="K173" s="7">
        <v>504</v>
      </c>
      <c r="L173" s="7">
        <v>381</v>
      </c>
      <c r="M173" s="7">
        <v>246</v>
      </c>
      <c r="N173" s="7">
        <v>228</v>
      </c>
      <c r="O173" s="7">
        <v>390</v>
      </c>
      <c r="P173" s="10">
        <v>293</v>
      </c>
      <c r="Q173" s="10">
        <v>356</v>
      </c>
      <c r="R173" s="10">
        <v>302</v>
      </c>
      <c r="S173" s="10">
        <v>400</v>
      </c>
      <c r="T173" s="9">
        <v>435</v>
      </c>
      <c r="U173" s="9">
        <v>590</v>
      </c>
      <c r="V173" s="9"/>
    </row>
    <row r="174" spans="1:22" x14ac:dyDescent="0.25">
      <c r="A174" s="5" t="s">
        <v>12</v>
      </c>
      <c r="B174" s="12" t="s">
        <v>11</v>
      </c>
      <c r="C174" s="12" t="s">
        <v>10</v>
      </c>
      <c r="D174" s="11" t="s">
        <v>28</v>
      </c>
      <c r="E174" s="11" t="s">
        <v>27</v>
      </c>
      <c r="F174" s="7">
        <v>2955</v>
      </c>
      <c r="G174" s="7">
        <v>3003</v>
      </c>
      <c r="H174" s="7">
        <v>2731</v>
      </c>
      <c r="I174" s="7">
        <v>3532.6610000000001</v>
      </c>
      <c r="J174" s="7">
        <v>2698</v>
      </c>
      <c r="K174" s="7">
        <v>1910</v>
      </c>
      <c r="L174" s="7">
        <v>1464</v>
      </c>
      <c r="M174" s="7">
        <v>992</v>
      </c>
      <c r="N174" s="7">
        <v>925</v>
      </c>
      <c r="O174" s="7">
        <v>1496</v>
      </c>
      <c r="P174" s="10">
        <v>1153.8417000000002</v>
      </c>
      <c r="Q174" s="10">
        <v>1376</v>
      </c>
      <c r="R174" s="10">
        <v>993</v>
      </c>
      <c r="S174" s="10">
        <v>1523</v>
      </c>
      <c r="T174" s="9">
        <v>1545.6837000000005</v>
      </c>
      <c r="U174" s="9">
        <v>2267.4816000000001</v>
      </c>
      <c r="V174" s="9"/>
    </row>
    <row r="175" spans="1:22" x14ac:dyDescent="0.25">
      <c r="A175" s="5" t="s">
        <v>12</v>
      </c>
      <c r="B175" s="12" t="s">
        <v>11</v>
      </c>
      <c r="C175" s="12" t="s">
        <v>15</v>
      </c>
      <c r="D175" s="11" t="s">
        <v>26</v>
      </c>
      <c r="E175" s="11" t="s">
        <v>25</v>
      </c>
      <c r="F175" s="7">
        <v>442</v>
      </c>
      <c r="G175" s="7">
        <v>1018</v>
      </c>
      <c r="H175" s="7">
        <v>714</v>
      </c>
      <c r="I175" s="7">
        <v>1332</v>
      </c>
      <c r="J175" s="7">
        <v>357</v>
      </c>
      <c r="K175" s="7">
        <v>719</v>
      </c>
      <c r="L175" s="7">
        <v>462</v>
      </c>
      <c r="M175" s="7">
        <v>160</v>
      </c>
      <c r="N175" s="7">
        <v>259</v>
      </c>
      <c r="O175" s="7">
        <v>217</v>
      </c>
      <c r="P175" s="10">
        <v>212</v>
      </c>
      <c r="Q175" s="10">
        <v>394</v>
      </c>
      <c r="R175" s="10">
        <v>281</v>
      </c>
      <c r="S175" s="10">
        <v>342</v>
      </c>
      <c r="T175" s="9">
        <v>322</v>
      </c>
      <c r="U175" s="9">
        <v>517</v>
      </c>
      <c r="V175" s="9"/>
    </row>
    <row r="176" spans="1:22" x14ac:dyDescent="0.25">
      <c r="A176" s="5" t="s">
        <v>12</v>
      </c>
      <c r="B176" s="12" t="s">
        <v>11</v>
      </c>
      <c r="C176" s="12" t="s">
        <v>15</v>
      </c>
      <c r="D176" s="11" t="s">
        <v>24</v>
      </c>
      <c r="E176" s="11" t="s">
        <v>23</v>
      </c>
      <c r="F176" s="7">
        <v>5170</v>
      </c>
      <c r="G176" s="7">
        <v>5522</v>
      </c>
      <c r="H176" s="7">
        <v>5649</v>
      </c>
      <c r="I176" s="7">
        <v>5753</v>
      </c>
      <c r="J176" s="7">
        <v>5559</v>
      </c>
      <c r="K176" s="7">
        <v>5438</v>
      </c>
      <c r="L176" s="7">
        <v>5421</v>
      </c>
      <c r="M176" s="7">
        <v>4324</v>
      </c>
      <c r="N176" s="7">
        <v>3971</v>
      </c>
      <c r="O176" s="7">
        <v>3207</v>
      </c>
      <c r="P176" s="10">
        <v>2794</v>
      </c>
      <c r="Q176" s="10">
        <v>2153</v>
      </c>
      <c r="R176" s="10">
        <v>2062</v>
      </c>
      <c r="S176" s="10">
        <v>2059</v>
      </c>
      <c r="T176" s="9">
        <v>2189</v>
      </c>
      <c r="U176" s="9">
        <v>2167</v>
      </c>
      <c r="V176" s="9"/>
    </row>
    <row r="177" spans="1:26" x14ac:dyDescent="0.25">
      <c r="A177" s="5" t="s">
        <v>12</v>
      </c>
      <c r="B177" s="12" t="s">
        <v>11</v>
      </c>
      <c r="C177" s="12" t="s">
        <v>18</v>
      </c>
      <c r="D177" s="11" t="s">
        <v>41</v>
      </c>
      <c r="E177" s="11" t="s">
        <v>40</v>
      </c>
      <c r="F177" s="7">
        <v>60</v>
      </c>
      <c r="G177" s="7">
        <v>62</v>
      </c>
      <c r="H177" s="7">
        <v>63</v>
      </c>
      <c r="I177" s="7">
        <v>58</v>
      </c>
      <c r="J177" s="7">
        <v>65</v>
      </c>
      <c r="K177" s="7">
        <v>61</v>
      </c>
      <c r="L177" s="7">
        <v>58</v>
      </c>
      <c r="M177" s="7">
        <v>50</v>
      </c>
      <c r="N177" s="7">
        <v>49</v>
      </c>
      <c r="O177" s="7">
        <v>49</v>
      </c>
      <c r="P177" s="10">
        <v>47.530422333571934</v>
      </c>
      <c r="Q177" s="10">
        <v>36</v>
      </c>
      <c r="R177" s="10">
        <v>34</v>
      </c>
      <c r="S177" s="10">
        <v>34</v>
      </c>
      <c r="T177" s="9">
        <v>38.190954773869343</v>
      </c>
      <c r="U177" s="9">
        <v>39.963082602676508</v>
      </c>
      <c r="V177" s="9"/>
    </row>
    <row r="178" spans="1:26" x14ac:dyDescent="0.25">
      <c r="A178" s="5" t="s">
        <v>12</v>
      </c>
      <c r="B178" s="12" t="s">
        <v>11</v>
      </c>
      <c r="C178" s="12" t="s">
        <v>18</v>
      </c>
      <c r="D178" s="11" t="s">
        <v>39</v>
      </c>
      <c r="E178" s="11" t="s">
        <v>38</v>
      </c>
      <c r="F178" s="7">
        <v>5</v>
      </c>
      <c r="G178" s="7">
        <v>4</v>
      </c>
      <c r="H178" s="7">
        <v>5</v>
      </c>
      <c r="I178" s="7">
        <v>3</v>
      </c>
      <c r="J178" s="7">
        <v>3</v>
      </c>
      <c r="K178" s="7">
        <v>2</v>
      </c>
      <c r="L178" s="7">
        <v>2</v>
      </c>
      <c r="M178" s="7">
        <v>1</v>
      </c>
      <c r="N178" s="7">
        <v>2</v>
      </c>
      <c r="O178" s="7">
        <v>3</v>
      </c>
      <c r="P178" s="10">
        <v>3</v>
      </c>
      <c r="Q178" s="10">
        <v>3</v>
      </c>
      <c r="R178" s="10">
        <v>5</v>
      </c>
      <c r="S178" s="10">
        <v>7</v>
      </c>
      <c r="T178" s="9">
        <v>8.5883965280950196</v>
      </c>
      <c r="U178" s="9">
        <v>5.0299953853253339</v>
      </c>
      <c r="V178" s="9"/>
    </row>
    <row r="179" spans="1:26" x14ac:dyDescent="0.25">
      <c r="A179" s="5" t="s">
        <v>12</v>
      </c>
      <c r="B179" s="12" t="s">
        <v>11</v>
      </c>
      <c r="C179" s="12" t="s">
        <v>18</v>
      </c>
      <c r="D179" s="11" t="s">
        <v>17</v>
      </c>
      <c r="E179" s="11" t="s">
        <v>16</v>
      </c>
      <c r="F179" s="7">
        <v>48</v>
      </c>
      <c r="G179" s="7">
        <v>48</v>
      </c>
      <c r="H179" s="7">
        <v>49</v>
      </c>
      <c r="I179" s="7">
        <v>45</v>
      </c>
      <c r="J179" s="7">
        <v>61</v>
      </c>
      <c r="K179" s="7">
        <v>49</v>
      </c>
      <c r="L179" s="7">
        <v>52</v>
      </c>
      <c r="M179" s="7">
        <v>55</v>
      </c>
      <c r="N179" s="7">
        <v>59</v>
      </c>
      <c r="O179" s="7">
        <v>64</v>
      </c>
      <c r="P179" s="10">
        <v>67</v>
      </c>
      <c r="Q179" s="10">
        <v>61</v>
      </c>
      <c r="R179" s="10">
        <v>60</v>
      </c>
      <c r="S179" s="10">
        <v>61</v>
      </c>
      <c r="T179" s="9">
        <v>61.946094106898123</v>
      </c>
      <c r="U179" s="9">
        <v>53.161052145823717</v>
      </c>
      <c r="V179" s="9"/>
    </row>
    <row r="180" spans="1:26" x14ac:dyDescent="0.25">
      <c r="A180" s="5" t="s">
        <v>12</v>
      </c>
      <c r="B180" s="12" t="s">
        <v>11</v>
      </c>
      <c r="C180" s="12" t="s">
        <v>15</v>
      </c>
      <c r="D180" s="11" t="s">
        <v>37</v>
      </c>
      <c r="E180" s="11" t="s">
        <v>36</v>
      </c>
      <c r="F180" s="7">
        <v>315</v>
      </c>
      <c r="G180" s="7">
        <v>209</v>
      </c>
      <c r="H180" s="7">
        <v>132</v>
      </c>
      <c r="I180" s="7">
        <v>114</v>
      </c>
      <c r="J180" s="7">
        <v>114</v>
      </c>
      <c r="K180" s="7">
        <v>131</v>
      </c>
      <c r="L180" s="7">
        <v>130</v>
      </c>
      <c r="M180" s="7">
        <v>212</v>
      </c>
      <c r="N180" s="7">
        <v>345</v>
      </c>
      <c r="O180" s="7">
        <v>332</v>
      </c>
      <c r="P180" s="10">
        <v>415</v>
      </c>
      <c r="Q180" s="10">
        <v>550</v>
      </c>
      <c r="R180" s="10">
        <v>565</v>
      </c>
      <c r="S180" s="10">
        <v>526</v>
      </c>
      <c r="T180" s="9">
        <v>381</v>
      </c>
      <c r="U180" s="9">
        <v>368</v>
      </c>
      <c r="V180" s="9"/>
    </row>
    <row r="181" spans="1:26" x14ac:dyDescent="0.25">
      <c r="A181" s="5" t="s">
        <v>12</v>
      </c>
      <c r="B181" s="12" t="s">
        <v>11</v>
      </c>
      <c r="C181" s="12" t="s">
        <v>15</v>
      </c>
      <c r="D181" s="11" t="s">
        <v>35</v>
      </c>
      <c r="E181" s="11" t="s">
        <v>34</v>
      </c>
      <c r="F181" s="7">
        <v>2171</v>
      </c>
      <c r="G181" s="7">
        <v>2237</v>
      </c>
      <c r="H181" s="7">
        <v>2159</v>
      </c>
      <c r="I181" s="7">
        <v>2483</v>
      </c>
      <c r="J181" s="7">
        <v>2098</v>
      </c>
      <c r="K181" s="7">
        <v>2313</v>
      </c>
      <c r="L181" s="7">
        <v>2394</v>
      </c>
      <c r="M181" s="7">
        <v>2309</v>
      </c>
      <c r="N181" s="7">
        <v>2340</v>
      </c>
      <c r="O181" s="7">
        <v>1926</v>
      </c>
      <c r="P181" s="10">
        <v>1837</v>
      </c>
      <c r="Q181" s="10">
        <v>1875</v>
      </c>
      <c r="R181" s="10">
        <v>1854</v>
      </c>
      <c r="S181" s="10">
        <v>1796</v>
      </c>
      <c r="T181" s="9">
        <v>1683</v>
      </c>
      <c r="U181" s="9">
        <v>1610</v>
      </c>
      <c r="V181" s="9"/>
    </row>
    <row r="182" spans="1:26" x14ac:dyDescent="0.25">
      <c r="A182" s="5" t="s">
        <v>12</v>
      </c>
      <c r="B182" s="12" t="s">
        <v>11</v>
      </c>
      <c r="C182" s="12" t="s">
        <v>15</v>
      </c>
      <c r="D182" s="11" t="s">
        <v>14</v>
      </c>
      <c r="E182" s="11" t="s">
        <v>13</v>
      </c>
      <c r="F182" s="7">
        <v>452</v>
      </c>
      <c r="G182" s="7">
        <v>775</v>
      </c>
      <c r="H182" s="7">
        <v>663</v>
      </c>
      <c r="I182" s="7">
        <v>1246</v>
      </c>
      <c r="J182" s="7">
        <v>551</v>
      </c>
      <c r="K182" s="7">
        <v>823</v>
      </c>
      <c r="L182" s="7">
        <v>480</v>
      </c>
      <c r="M182" s="7">
        <v>1175</v>
      </c>
      <c r="N182" s="7">
        <v>486</v>
      </c>
      <c r="O182" s="7">
        <v>592</v>
      </c>
      <c r="P182" s="10">
        <v>535</v>
      </c>
      <c r="Q182" s="10">
        <v>900</v>
      </c>
      <c r="R182" s="10">
        <v>357</v>
      </c>
      <c r="S182" s="10">
        <v>384</v>
      </c>
      <c r="T182" s="9">
        <v>337</v>
      </c>
      <c r="U182" s="9">
        <v>552</v>
      </c>
      <c r="V182" s="9"/>
    </row>
    <row r="183" spans="1:26" x14ac:dyDescent="0.25">
      <c r="A183" s="5" t="s">
        <v>12</v>
      </c>
      <c r="B183" s="12" t="s">
        <v>11</v>
      </c>
      <c r="C183" s="12" t="s">
        <v>10</v>
      </c>
      <c r="D183" s="11" t="s">
        <v>9</v>
      </c>
      <c r="E183" s="11" t="s">
        <v>8</v>
      </c>
      <c r="F183" s="7">
        <v>13148</v>
      </c>
      <c r="G183" s="7">
        <v>13660</v>
      </c>
      <c r="H183" s="7">
        <v>13890</v>
      </c>
      <c r="I183" s="7">
        <v>14548</v>
      </c>
      <c r="J183" s="7">
        <v>13429</v>
      </c>
      <c r="K183" s="7">
        <v>13226</v>
      </c>
      <c r="L183" s="7">
        <v>12576</v>
      </c>
      <c r="M183" s="10">
        <v>9235</v>
      </c>
      <c r="N183" s="7">
        <v>7561</v>
      </c>
      <c r="O183" s="7">
        <v>7282</v>
      </c>
      <c r="P183" s="10">
        <v>6559</v>
      </c>
      <c r="Q183" s="10">
        <v>4363</v>
      </c>
      <c r="R183" s="10">
        <v>3938</v>
      </c>
      <c r="S183" s="10">
        <v>3857</v>
      </c>
      <c r="T183" s="9">
        <v>4377.5471054999998</v>
      </c>
      <c r="U183" s="9">
        <v>4412.9451763000006</v>
      </c>
      <c r="V183" s="9"/>
      <c r="Y183" s="23"/>
      <c r="Z183" s="23"/>
    </row>
    <row r="184" spans="1:26" s="16" customFormat="1" x14ac:dyDescent="0.25">
      <c r="A184" s="22" t="s">
        <v>33</v>
      </c>
      <c r="B184" s="21" t="s">
        <v>11</v>
      </c>
      <c r="C184" s="20"/>
      <c r="D184" s="19" t="s">
        <v>32</v>
      </c>
      <c r="E184" s="19" t="s">
        <v>31</v>
      </c>
      <c r="F184" s="18"/>
      <c r="G184" s="18"/>
      <c r="H184" s="18"/>
      <c r="T184" s="17"/>
      <c r="U184" s="17"/>
    </row>
    <row r="185" spans="1:26" x14ac:dyDescent="0.25">
      <c r="A185" s="5" t="s">
        <v>12</v>
      </c>
      <c r="B185" s="12" t="s">
        <v>11</v>
      </c>
      <c r="C185" s="12" t="s">
        <v>15</v>
      </c>
      <c r="D185" s="11" t="s">
        <v>30</v>
      </c>
      <c r="E185" s="11" t="s">
        <v>29</v>
      </c>
      <c r="F185" s="7">
        <v>76</v>
      </c>
      <c r="G185" s="7">
        <v>66</v>
      </c>
      <c r="H185" s="7">
        <v>449</v>
      </c>
      <c r="I185" s="7">
        <v>437</v>
      </c>
      <c r="J185" s="7">
        <v>53</v>
      </c>
      <c r="K185" s="7">
        <v>260</v>
      </c>
      <c r="L185" s="7">
        <v>167</v>
      </c>
      <c r="M185" s="7">
        <v>374</v>
      </c>
      <c r="N185" s="7">
        <v>75</v>
      </c>
      <c r="O185" s="7"/>
      <c r="P185" s="10">
        <v>176</v>
      </c>
      <c r="Q185" s="10"/>
      <c r="R185" s="10"/>
      <c r="S185" s="10"/>
      <c r="T185" s="9">
        <v>89</v>
      </c>
      <c r="U185" s="9">
        <v>484</v>
      </c>
      <c r="V185" s="9"/>
    </row>
    <row r="186" spans="1:26" x14ac:dyDescent="0.25">
      <c r="A186" s="5" t="s">
        <v>12</v>
      </c>
      <c r="B186" s="12" t="s">
        <v>11</v>
      </c>
      <c r="C186" s="12" t="s">
        <v>10</v>
      </c>
      <c r="D186" s="11" t="s">
        <v>28</v>
      </c>
      <c r="E186" s="11" t="s">
        <v>27</v>
      </c>
      <c r="F186" s="7">
        <v>120</v>
      </c>
      <c r="G186" s="7">
        <v>112</v>
      </c>
      <c r="H186" s="7">
        <v>973</v>
      </c>
      <c r="I186" s="7">
        <v>1782.2641999999998</v>
      </c>
      <c r="J186" s="7">
        <v>150</v>
      </c>
      <c r="K186" s="7">
        <v>540</v>
      </c>
      <c r="L186" s="7">
        <v>431</v>
      </c>
      <c r="M186" s="7">
        <v>1039</v>
      </c>
      <c r="N186" s="7">
        <v>143</v>
      </c>
      <c r="O186" s="7">
        <v>15</v>
      </c>
      <c r="P186" s="10">
        <v>411</v>
      </c>
      <c r="Q186" s="10">
        <v>234</v>
      </c>
      <c r="R186" s="10"/>
      <c r="S186" s="10">
        <v>7</v>
      </c>
      <c r="T186" s="9">
        <v>350.41050000000001</v>
      </c>
      <c r="U186" s="9">
        <v>1385.2612999999999</v>
      </c>
      <c r="V186" s="9"/>
    </row>
    <row r="187" spans="1:26" x14ac:dyDescent="0.25">
      <c r="A187" s="5" t="s">
        <v>12</v>
      </c>
      <c r="B187" s="12" t="s">
        <v>11</v>
      </c>
      <c r="C187" s="12" t="s">
        <v>15</v>
      </c>
      <c r="D187" s="11" t="s">
        <v>26</v>
      </c>
      <c r="E187" s="11" t="s">
        <v>25</v>
      </c>
      <c r="F187" s="7">
        <v>76</v>
      </c>
      <c r="G187" s="7">
        <v>241</v>
      </c>
      <c r="H187" s="7">
        <v>274</v>
      </c>
      <c r="I187" s="7">
        <v>632</v>
      </c>
      <c r="J187" s="7">
        <v>53</v>
      </c>
      <c r="K187" s="7">
        <v>260</v>
      </c>
      <c r="L187" s="7">
        <v>398</v>
      </c>
      <c r="M187" s="7">
        <v>374</v>
      </c>
      <c r="N187" s="7">
        <v>75</v>
      </c>
      <c r="O187" s="7"/>
      <c r="P187" s="10">
        <v>176</v>
      </c>
      <c r="Q187" s="10"/>
      <c r="R187" s="10"/>
      <c r="S187" s="10"/>
      <c r="T187" s="9">
        <v>89</v>
      </c>
      <c r="U187" s="9">
        <v>484</v>
      </c>
      <c r="V187" s="9"/>
    </row>
    <row r="188" spans="1:26" s="13" customFormat="1" x14ac:dyDescent="0.25">
      <c r="A188" s="5" t="s">
        <v>12</v>
      </c>
      <c r="B188" s="12" t="s">
        <v>11</v>
      </c>
      <c r="C188" s="12" t="s">
        <v>15</v>
      </c>
      <c r="D188" s="11" t="s">
        <v>22</v>
      </c>
      <c r="E188" s="11" t="s">
        <v>21</v>
      </c>
      <c r="F188" s="15"/>
      <c r="G188" s="15"/>
      <c r="H188" s="15"/>
      <c r="I188" s="15"/>
      <c r="J188" s="15"/>
      <c r="K188" s="15"/>
      <c r="L188" s="15">
        <v>231</v>
      </c>
      <c r="M188" s="15"/>
      <c r="N188" s="15"/>
      <c r="O188" s="15"/>
      <c r="P188" s="14"/>
      <c r="Q188" s="14"/>
      <c r="R188" s="14"/>
      <c r="S188" s="14"/>
      <c r="T188" s="9">
        <v>0</v>
      </c>
      <c r="U188" s="9">
        <v>0</v>
      </c>
      <c r="V188" s="9"/>
    </row>
    <row r="189" spans="1:26" x14ac:dyDescent="0.25">
      <c r="A189" s="5" t="s">
        <v>12</v>
      </c>
      <c r="B189" s="12" t="s">
        <v>11</v>
      </c>
      <c r="C189" s="12" t="s">
        <v>15</v>
      </c>
      <c r="D189" s="11" t="s">
        <v>24</v>
      </c>
      <c r="E189" s="11" t="s">
        <v>23</v>
      </c>
      <c r="F189" s="7">
        <v>3623</v>
      </c>
      <c r="G189" s="7">
        <v>3724</v>
      </c>
      <c r="H189" s="7">
        <v>3467</v>
      </c>
      <c r="I189" s="7">
        <v>3204</v>
      </c>
      <c r="J189" s="7">
        <v>2955</v>
      </c>
      <c r="K189" s="7">
        <v>2828</v>
      </c>
      <c r="L189" s="7">
        <v>2823</v>
      </c>
      <c r="M189" s="7">
        <v>2627</v>
      </c>
      <c r="N189" s="7">
        <v>2491</v>
      </c>
      <c r="O189" s="7">
        <v>1880</v>
      </c>
      <c r="P189" s="10">
        <v>1641</v>
      </c>
      <c r="Q189" s="10">
        <v>902</v>
      </c>
      <c r="R189" s="10">
        <v>902</v>
      </c>
      <c r="S189" s="10">
        <v>686</v>
      </c>
      <c r="T189" s="9">
        <v>775</v>
      </c>
      <c r="U189" s="9">
        <v>1010</v>
      </c>
      <c r="V189" s="9"/>
    </row>
    <row r="190" spans="1:26" s="13" customFormat="1" x14ac:dyDescent="0.25">
      <c r="A190" s="5" t="s">
        <v>12</v>
      </c>
      <c r="B190" s="12" t="s">
        <v>11</v>
      </c>
      <c r="C190" s="12" t="s">
        <v>15</v>
      </c>
      <c r="D190" s="11" t="s">
        <v>22</v>
      </c>
      <c r="E190" s="11" t="s">
        <v>21</v>
      </c>
      <c r="F190" s="15"/>
      <c r="G190" s="15"/>
      <c r="H190" s="15"/>
      <c r="I190" s="15"/>
      <c r="J190" s="15">
        <v>195</v>
      </c>
      <c r="K190" s="15">
        <v>195</v>
      </c>
      <c r="L190" s="15">
        <v>426</v>
      </c>
      <c r="M190" s="15">
        <v>426</v>
      </c>
      <c r="N190" s="15">
        <v>426</v>
      </c>
      <c r="O190" s="15">
        <v>426</v>
      </c>
      <c r="P190" s="14">
        <v>195</v>
      </c>
      <c r="Q190" s="14"/>
      <c r="R190" s="14"/>
      <c r="S190" s="14"/>
      <c r="T190" s="9">
        <v>0</v>
      </c>
      <c r="U190" s="9">
        <v>0</v>
      </c>
      <c r="V190" s="9"/>
    </row>
    <row r="191" spans="1:26" x14ac:dyDescent="0.25">
      <c r="A191" s="5" t="s">
        <v>12</v>
      </c>
      <c r="B191" s="12" t="s">
        <v>11</v>
      </c>
      <c r="C191" s="12" t="s">
        <v>18</v>
      </c>
      <c r="D191" s="11" t="s">
        <v>20</v>
      </c>
      <c r="E191" s="11" t="s">
        <v>19</v>
      </c>
      <c r="F191" s="7">
        <v>100</v>
      </c>
      <c r="G191" s="7">
        <v>95</v>
      </c>
      <c r="H191" s="7">
        <v>100</v>
      </c>
      <c r="I191" s="7">
        <v>94</v>
      </c>
      <c r="J191" s="7">
        <v>93</v>
      </c>
      <c r="K191" s="7">
        <v>93</v>
      </c>
      <c r="L191" s="7">
        <v>100</v>
      </c>
      <c r="M191" s="7">
        <v>100</v>
      </c>
      <c r="N191" s="7">
        <v>100</v>
      </c>
      <c r="O191" s="7">
        <v>100</v>
      </c>
      <c r="P191" s="10">
        <v>100</v>
      </c>
      <c r="Q191" s="10">
        <v>100</v>
      </c>
      <c r="R191" s="10">
        <v>100</v>
      </c>
      <c r="S191" s="10">
        <v>100</v>
      </c>
      <c r="T191" s="9">
        <v>100</v>
      </c>
      <c r="U191" s="9">
        <v>100</v>
      </c>
      <c r="V191" s="9"/>
    </row>
    <row r="192" spans="1:26" x14ac:dyDescent="0.25">
      <c r="A192" s="5" t="s">
        <v>12</v>
      </c>
      <c r="B192" s="12" t="s">
        <v>11</v>
      </c>
      <c r="C192" s="12" t="s">
        <v>18</v>
      </c>
      <c r="D192" s="11" t="s">
        <v>17</v>
      </c>
      <c r="E192" s="11" t="s">
        <v>16</v>
      </c>
      <c r="F192" s="7"/>
      <c r="G192" s="7">
        <v>49</v>
      </c>
      <c r="H192" s="7">
        <v>49</v>
      </c>
      <c r="I192" s="7">
        <v>41</v>
      </c>
      <c r="J192" s="7">
        <v>47</v>
      </c>
      <c r="K192" s="7">
        <v>51</v>
      </c>
      <c r="L192" s="7">
        <v>46</v>
      </c>
      <c r="M192" s="7">
        <v>47</v>
      </c>
      <c r="N192" s="7">
        <v>54</v>
      </c>
      <c r="O192" s="7">
        <v>53</v>
      </c>
      <c r="P192" s="10">
        <v>61</v>
      </c>
      <c r="Q192" s="10">
        <v>45</v>
      </c>
      <c r="R192" s="10">
        <v>60</v>
      </c>
      <c r="S192" s="10">
        <v>61</v>
      </c>
      <c r="T192" s="9">
        <v>61.946094106898123</v>
      </c>
      <c r="U192" s="9">
        <v>53.161052145823717</v>
      </c>
      <c r="V192" s="9"/>
    </row>
    <row r="193" spans="1:22" x14ac:dyDescent="0.25">
      <c r="A193" s="5" t="s">
        <v>12</v>
      </c>
      <c r="B193" s="12" t="s">
        <v>11</v>
      </c>
      <c r="C193" s="12" t="s">
        <v>15</v>
      </c>
      <c r="D193" s="11" t="s">
        <v>14</v>
      </c>
      <c r="E193" s="11" t="s">
        <v>13</v>
      </c>
      <c r="F193" s="7"/>
      <c r="G193" s="7">
        <v>140</v>
      </c>
      <c r="H193" s="7">
        <v>531</v>
      </c>
      <c r="I193" s="7">
        <v>895</v>
      </c>
      <c r="J193" s="7">
        <v>302</v>
      </c>
      <c r="K193" s="7">
        <v>387</v>
      </c>
      <c r="L193" s="7">
        <v>403</v>
      </c>
      <c r="M193" s="7">
        <v>569</v>
      </c>
      <c r="N193" s="7">
        <v>211</v>
      </c>
      <c r="O193" s="7">
        <v>611</v>
      </c>
      <c r="P193" s="10">
        <v>184</v>
      </c>
      <c r="Q193" s="10">
        <v>544</v>
      </c>
      <c r="R193" s="10"/>
      <c r="S193" s="10">
        <v>216</v>
      </c>
      <c r="T193" s="9">
        <v>0</v>
      </c>
      <c r="U193" s="9">
        <v>249</v>
      </c>
      <c r="V193" s="9"/>
    </row>
    <row r="194" spans="1:22" x14ac:dyDescent="0.25">
      <c r="A194" s="5" t="s">
        <v>12</v>
      </c>
      <c r="B194" s="12" t="s">
        <v>11</v>
      </c>
      <c r="C194" s="12" t="s">
        <v>10</v>
      </c>
      <c r="D194" s="11" t="s">
        <v>9</v>
      </c>
      <c r="E194" s="11" t="s">
        <v>8</v>
      </c>
      <c r="F194" s="7">
        <v>8088</v>
      </c>
      <c r="G194" s="7">
        <v>7750</v>
      </c>
      <c r="H194" s="7">
        <v>7824</v>
      </c>
      <c r="I194" s="7">
        <v>6721</v>
      </c>
      <c r="J194" s="7">
        <v>6859</v>
      </c>
      <c r="K194" s="7">
        <v>6595</v>
      </c>
      <c r="L194" s="7">
        <v>5865</v>
      </c>
      <c r="M194" s="7">
        <v>5746</v>
      </c>
      <c r="N194" s="7">
        <v>5480</v>
      </c>
      <c r="O194" s="7">
        <v>4165</v>
      </c>
      <c r="P194" s="10">
        <v>4364</v>
      </c>
      <c r="Q194" s="10">
        <v>2766</v>
      </c>
      <c r="R194" s="10">
        <v>2868</v>
      </c>
      <c r="S194" s="10">
        <v>2314</v>
      </c>
      <c r="T194" s="9">
        <v>2653.7154999999998</v>
      </c>
      <c r="U194" s="9">
        <v>3233.3723999999997</v>
      </c>
      <c r="V194" s="9"/>
    </row>
    <row r="195" spans="1:22" ht="14.4" x14ac:dyDescent="0.3">
      <c r="A195" s="5" t="s">
        <v>7</v>
      </c>
      <c r="F195" s="7"/>
      <c r="U195"/>
    </row>
    <row r="196" spans="1:22" ht="14.4" x14ac:dyDescent="0.3">
      <c r="A196" s="5" t="s">
        <v>2</v>
      </c>
      <c r="D196" s="8" t="s">
        <v>6</v>
      </c>
      <c r="E196" s="8" t="s">
        <v>5</v>
      </c>
      <c r="F196" s="7"/>
      <c r="U196" s="6"/>
    </row>
    <row r="197" spans="1:22" ht="14.4" x14ac:dyDescent="0.3">
      <c r="A197" s="5" t="s">
        <v>2</v>
      </c>
      <c r="D197" s="8" t="s">
        <v>4</v>
      </c>
      <c r="E197" s="8" t="s">
        <v>3</v>
      </c>
      <c r="F197" s="7"/>
      <c r="U197" s="6"/>
    </row>
    <row r="198" spans="1:22" ht="14.4" x14ac:dyDescent="0.3">
      <c r="A198" s="5" t="s">
        <v>2</v>
      </c>
      <c r="D198" s="8" t="s">
        <v>1</v>
      </c>
      <c r="E198" s="8" t="s">
        <v>0</v>
      </c>
      <c r="F198" s="7"/>
      <c r="U198" s="6"/>
    </row>
  </sheetData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5779816A04245AF9871C51BBCBCCF" ma:contentTypeVersion="15" ma:contentTypeDescription="Create a new document." ma:contentTypeScope="" ma:versionID="aee8d785fc6a1271968dc4d46a9484f1">
  <xsd:schema xmlns:xsd="http://www.w3.org/2001/XMLSchema" xmlns:xs="http://www.w3.org/2001/XMLSchema" xmlns:p="http://schemas.microsoft.com/office/2006/metadata/properties" xmlns:ns2="cac8f47d-535d-45cb-b25a-a4963ce16b90" xmlns:ns3="4e3470d1-1794-477f-9531-e667d23dbdcb" targetNamespace="http://schemas.microsoft.com/office/2006/metadata/properties" ma:root="true" ma:fieldsID="fd8979d14ff54c7918eb32265bcb82e0" ns2:_="" ns3:_="">
    <xsd:import namespace="cac8f47d-535d-45cb-b25a-a4963ce16b90"/>
    <xsd:import namespace="4e3470d1-1794-477f-9531-e667d23db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f47d-535d-45cb-b25a-a4963ce16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7e4d33d-dec1-45ff-a4f4-aeb686531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70d1-1794-477f-9531-e667d23dbd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96375d1-adfe-4965-b11e-163937453fe7}" ma:internalName="TaxCatchAll" ma:showField="CatchAllData" ma:web="4e3470d1-1794-477f-9531-e667d23db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c8f47d-535d-45cb-b25a-a4963ce16b90">
      <Terms xmlns="http://schemas.microsoft.com/office/infopath/2007/PartnerControls"/>
    </lcf76f155ced4ddcb4097134ff3c332f>
    <TaxCatchAll xmlns="4e3470d1-1794-477f-9531-e667d23dbd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E7174D-3070-4408-A137-4C807252995D}"/>
</file>

<file path=customXml/itemProps2.xml><?xml version="1.0" encoding="utf-8"?>
<ds:datastoreItem xmlns:ds="http://schemas.openxmlformats.org/officeDocument/2006/customXml" ds:itemID="{9EADC858-4165-474C-A3FA-65230B36F13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e8eec-a4e7-4002-a71d-696a3fb21d9e"/>
    <ds:schemaRef ds:uri="8b3a381b-feac-4173-b3ab-ab22b1363cbe"/>
  </ds:schemaRefs>
</ds:datastoreItem>
</file>

<file path=customXml/itemProps3.xml><?xml version="1.0" encoding="utf-8"?>
<ds:datastoreItem xmlns:ds="http://schemas.openxmlformats.org/officeDocument/2006/customXml" ds:itemID="{AAFCAE27-2374-4615-AFCB-AD819637D7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20</vt:i4>
      </vt:variant>
      <vt:variant>
        <vt:lpstr>Namngivna områden</vt:lpstr>
      </vt:variant>
      <vt:variant>
        <vt:i4>19</vt:i4>
      </vt:variant>
    </vt:vector>
  </HeadingPairs>
  <TitlesOfParts>
    <vt:vector size="39" baseType="lpstr">
      <vt:lpstr>Income_statement_segment-Q</vt:lpstr>
      <vt:lpstr>Incomestatement_IFRS-Q</vt:lpstr>
      <vt:lpstr>Balancesheet-Q</vt:lpstr>
      <vt:lpstr>Cash_flow-Q</vt:lpstr>
      <vt:lpstr>Operating_Cash_flow-Q</vt:lpstr>
      <vt:lpstr>Key_figures-Q</vt:lpstr>
      <vt:lpstr>Estimated_completions-Q</vt:lpstr>
      <vt:lpstr>Segments-Q Segment rep</vt:lpstr>
      <vt:lpstr>Segments_IFRS-Q</vt:lpstr>
      <vt:lpstr>Incomestatement-Y</vt:lpstr>
      <vt:lpstr>Balancesheet-Y</vt:lpstr>
      <vt:lpstr>Cash_flow-Y</vt:lpstr>
      <vt:lpstr>Operating_Cash_flow-Y</vt:lpstr>
      <vt:lpstr>Key_figures-Y</vt:lpstr>
      <vt:lpstr>Segments-Y</vt:lpstr>
      <vt:lpstr>Incomestatement_bef_recl_StP-Y</vt:lpstr>
      <vt:lpstr>Key_figures_bef_recl_StP-Y</vt:lpstr>
      <vt:lpstr>Segments_before_201901-Y</vt:lpstr>
      <vt:lpstr>Segments_before_1_Jan_2022-Y</vt:lpstr>
      <vt:lpstr>Segments_bef_recl_StP-Y</vt:lpstr>
      <vt:lpstr>'Balancesheet-Q'!Utskriftsområde</vt:lpstr>
      <vt:lpstr>'Balancesheet-Y'!Utskriftsområde</vt:lpstr>
      <vt:lpstr>'Cash_flow-Q'!Utskriftsområde</vt:lpstr>
      <vt:lpstr>'Cash_flow-Y'!Utskriftsområde</vt:lpstr>
      <vt:lpstr>'Estimated_completions-Q'!Utskriftsområde</vt:lpstr>
      <vt:lpstr>'Incomestatement_bef_recl_StP-Y'!Utskriftsområde</vt:lpstr>
      <vt:lpstr>'Incomestatement_IFRS-Q'!Utskriftsområde</vt:lpstr>
      <vt:lpstr>'Incomestatement-Y'!Utskriftsområde</vt:lpstr>
      <vt:lpstr>'Key_figures_bef_recl_StP-Y'!Utskriftsområde</vt:lpstr>
      <vt:lpstr>'Key_figures-Q'!Utskriftsområde</vt:lpstr>
      <vt:lpstr>'Key_figures-Y'!Utskriftsområde</vt:lpstr>
      <vt:lpstr>'Operating_Cash_flow-Q'!Utskriftsområde</vt:lpstr>
      <vt:lpstr>'Operating_Cash_flow-Y'!Utskriftsområde</vt:lpstr>
      <vt:lpstr>'Segments_before_201901-Y'!Utskriftsområde</vt:lpstr>
      <vt:lpstr>'Segments_IFRS-Q'!Utskriftsområde</vt:lpstr>
      <vt:lpstr>'Segments-Q Segment rep'!Utskriftsområde</vt:lpstr>
      <vt:lpstr>'Segments_before_201901-Y'!Utskriftsrubriker</vt:lpstr>
      <vt:lpstr>'Segments_IFRS-Q'!Utskriftsrubriker</vt:lpstr>
      <vt:lpstr>'Segments-Q Segment rep'!Utskriftsrubriker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Williamson</dc:creator>
  <cp:lastModifiedBy>Erica Williamson</cp:lastModifiedBy>
  <dcterms:created xsi:type="dcterms:W3CDTF">2026-03-19T12:11:51Z</dcterms:created>
  <dcterms:modified xsi:type="dcterms:W3CDTF">2026-03-26T14:24:22Z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0x010100FCB5779816A04245AF9871C51BBCBCCF</vt:lpwstr>
  </property>
  <property fmtid="{D5CDD505-2E9C-101B-9397-08002B2CF9AE}" pid="3" name="MediaServiceImageTags">
    <vt:lpwstr/>
  </property>
</Properties>
</file>