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ient\C$\Users\semikshe\Bonava\Group Finance - Controller\Financial reporting\2025\2025-06\12. Underlag till webben\Hemsida FINAL\"/>
    </mc:Choice>
  </mc:AlternateContent>
  <xr:revisionPtr revIDLastSave="0" documentId="8_{D3C97E22-06DB-44CB-9DE1-521D227F1543}" xr6:coauthVersionLast="36" xr6:coauthVersionMax="36" xr10:uidLastSave="{00000000-0000-0000-0000-000000000000}"/>
  <bookViews>
    <workbookView xWindow="0" yWindow="0" windowWidth="28800" windowHeight="13905" xr2:uid="{54A1CFD3-28CB-4092-A80C-80B186CE7865}"/>
  </bookViews>
  <sheets>
    <sheet name="Estimated completions - Q" sheetId="1" r:id="rId1"/>
  </sheets>
  <externalReferences>
    <externalReference r:id="rId2"/>
  </externalReferences>
  <definedNames>
    <definedName name="_GetDataAutomatically">1</definedName>
    <definedName name="_MetadataDateTime">42991.4730902778</definedName>
    <definedName name="_MetadataIncludeAccounts">TRUE</definedName>
    <definedName name="_MetadataIncludeCFSAccounts">TRUE</definedName>
    <definedName name="_MetadataIncludeCompanies">2</definedName>
    <definedName name="_MetadataIncludeCurrencies">TRUE</definedName>
    <definedName name="_MetadataIncludeCurrencyRateTypes">TRUE</definedName>
    <definedName name="_MetadataIncludeDataTypes">TRUE</definedName>
    <definedName name="_MetadataIncludeDim5">3</definedName>
    <definedName name="_MetadataIncludeDim6">2</definedName>
    <definedName name="_MetadataIncludeFlowSteps">TRUE</definedName>
    <definedName name="_MetadataIncludePeriods">TRUE</definedName>
    <definedName name="_MetadataIncludeVersions">TRUE</definedName>
    <definedName name="_MetadataUpdate">FALSE</definedName>
    <definedName name="_MetadataUserId">809723</definedName>
    <definedName name="_MetadataWS">"Metadata"</definedName>
    <definedName name="AccQ__p1">[1]Meny!$E$9</definedName>
    <definedName name="AccQ_p2">[1]Meny!$E$10</definedName>
    <definedName name="AccQ_p3">[1]Meny!$E$11</definedName>
    <definedName name="AccQ_p4">[1]Meny!$E$12</definedName>
    <definedName name="AccQ_p5">[1]Meny!$E$13</definedName>
    <definedName name="AccQ_p6">[1]Meny!$E$14</definedName>
    <definedName name="AccQ_p7">[1]Meny!$E$15</definedName>
    <definedName name="Germany_con">'Estimated completions - Q'!$B$10:$B$17</definedName>
    <definedName name="Quarter">[1]Meny!$B$4</definedName>
    <definedName name="YEAR">[1]Meny!$B$3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A26" i="1"/>
  <c r="A47" i="1" s="1"/>
  <c r="F25" i="1"/>
  <c r="E25" i="1"/>
  <c r="D25" i="1"/>
  <c r="C25" i="1"/>
  <c r="B25" i="1"/>
  <c r="A25" i="1"/>
  <c r="A46" i="1" s="1"/>
  <c r="F24" i="1"/>
  <c r="E24" i="1"/>
  <c r="D24" i="1"/>
  <c r="C24" i="1"/>
  <c r="B24" i="1"/>
  <c r="A24" i="1"/>
  <c r="A45" i="1" s="1"/>
  <c r="F23" i="1"/>
  <c r="E23" i="1"/>
  <c r="D23" i="1"/>
  <c r="C23" i="1"/>
  <c r="B23" i="1"/>
  <c r="A23" i="1"/>
  <c r="A44" i="1" s="1"/>
  <c r="F22" i="1"/>
  <c r="E22" i="1"/>
  <c r="D22" i="1"/>
  <c r="C22" i="1"/>
  <c r="B22" i="1"/>
  <c r="A22" i="1"/>
  <c r="A43" i="1" s="1"/>
  <c r="F21" i="1"/>
  <c r="E21" i="1"/>
  <c r="D21" i="1"/>
  <c r="C21" i="1"/>
  <c r="B21" i="1"/>
  <c r="A21" i="1"/>
  <c r="A42" i="1" s="1"/>
  <c r="F20" i="1"/>
  <c r="E20" i="1"/>
  <c r="D20" i="1"/>
  <c r="C20" i="1"/>
  <c r="B20" i="1"/>
  <c r="A20" i="1"/>
  <c r="A41" i="1" s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A16" i="1"/>
  <c r="A37" i="1" s="1"/>
  <c r="F15" i="1"/>
  <c r="E15" i="1"/>
  <c r="D15" i="1"/>
  <c r="C15" i="1"/>
  <c r="B15" i="1"/>
  <c r="A15" i="1"/>
  <c r="A57" i="1" s="1"/>
  <c r="F14" i="1"/>
  <c r="E14" i="1"/>
  <c r="D14" i="1"/>
  <c r="C14" i="1"/>
  <c r="B14" i="1"/>
  <c r="A14" i="1"/>
  <c r="A35" i="1" s="1"/>
  <c r="F13" i="1"/>
  <c r="E13" i="1"/>
  <c r="D13" i="1"/>
  <c r="C13" i="1"/>
  <c r="B13" i="1"/>
  <c r="A13" i="1"/>
  <c r="A55" i="1" s="1"/>
  <c r="F12" i="1"/>
  <c r="E12" i="1"/>
  <c r="D12" i="1"/>
  <c r="C12" i="1"/>
  <c r="B12" i="1"/>
  <c r="A12" i="1"/>
  <c r="A33" i="1" s="1"/>
  <c r="F11" i="1"/>
  <c r="E11" i="1"/>
  <c r="D11" i="1"/>
  <c r="C11" i="1"/>
  <c r="B11" i="1"/>
  <c r="A11" i="1"/>
  <c r="A53" i="1" s="1"/>
  <c r="F10" i="1"/>
  <c r="E10" i="1"/>
  <c r="D10" i="1"/>
  <c r="C10" i="1"/>
  <c r="B10" i="1"/>
  <c r="A10" i="1"/>
  <c r="A31" i="1" s="1"/>
  <c r="F6" i="1"/>
  <c r="E6" i="1"/>
  <c r="D6" i="1"/>
  <c r="C6" i="1"/>
  <c r="B6" i="1"/>
  <c r="A52" i="1" l="1"/>
  <c r="A54" i="1"/>
  <c r="A56" i="1"/>
  <c r="A58" i="1"/>
  <c r="A32" i="1"/>
  <c r="A34" i="1"/>
  <c r="A36" i="1"/>
</calcChain>
</file>

<file path=xl/sharedStrings.xml><?xml version="1.0" encoding="utf-8"?>
<sst xmlns="http://schemas.openxmlformats.org/spreadsheetml/2006/main" count="23" uniqueCount="15">
  <si>
    <t>Bonava</t>
  </si>
  <si>
    <t>The number of housing units below are rounded off as they are estimates of the time of completion.</t>
  </si>
  <si>
    <t>Projects to investors are including BTM.</t>
  </si>
  <si>
    <t>Estimated completions</t>
  </si>
  <si>
    <t>Housing units</t>
  </si>
  <si>
    <t>Germany</t>
  </si>
  <si>
    <t>Sweden</t>
  </si>
  <si>
    <t>Finland</t>
  </si>
  <si>
    <t>Baltics</t>
  </si>
  <si>
    <t>Total</t>
  </si>
  <si>
    <t>Projects to consumers</t>
  </si>
  <si>
    <t>Later</t>
  </si>
  <si>
    <t>Sales rate, later</t>
  </si>
  <si>
    <t>Projects to investors</t>
  </si>
  <si>
    <t>B2M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</si>
</sst>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Last updated: &quot;yyyy/mm/dd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23"/>
      <name val="Arial"/>
      <family val="2"/>
    </font>
    <font>
      <sz val="11"/>
      <color theme="2" tint="-0.499984740745262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0" fontId="3" fillId="0" borderId="0" xfId="2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right"/>
    </xf>
    <xf numFmtId="164" fontId="6" fillId="0" borderId="0" xfId="2" applyNumberFormat="1" applyFont="1" applyAlignment="1">
      <alignment horizontal="left" wrapText="1"/>
    </xf>
    <xf numFmtId="0" fontId="7" fillId="0" borderId="0" xfId="2" applyFont="1" applyAlignment="1">
      <alignment wrapText="1" shrinkToFit="1"/>
    </xf>
    <xf numFmtId="0" fontId="8" fillId="0" borderId="0" xfId="3" applyFont="1" applyAlignment="1">
      <alignment wrapText="1"/>
    </xf>
    <xf numFmtId="0" fontId="8" fillId="0" borderId="0" xfId="2" applyFont="1" applyAlignment="1">
      <alignment horizontal="left" wrapText="1"/>
    </xf>
    <xf numFmtId="0" fontId="5" fillId="0" borderId="1" xfId="0" applyFont="1" applyBorder="1" applyAlignment="1">
      <alignment wrapText="1"/>
    </xf>
    <xf numFmtId="3" fontId="3" fillId="0" borderId="1" xfId="3" quotePrefix="1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quotePrefix="1" applyFont="1" applyAlignment="1">
      <alignment horizontal="right" wrapText="1"/>
    </xf>
    <xf numFmtId="0" fontId="3" fillId="0" borderId="0" xfId="0" applyFont="1"/>
    <xf numFmtId="0" fontId="9" fillId="0" borderId="0" xfId="3" applyFont="1" applyAlignment="1">
      <alignment horizontal="left" indent="2"/>
    </xf>
    <xf numFmtId="0" fontId="9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5" fillId="0" borderId="0" xfId="0" applyFont="1"/>
    <xf numFmtId="9" fontId="4" fillId="0" borderId="0" xfId="1" applyFont="1"/>
    <xf numFmtId="9" fontId="5" fillId="0" borderId="0" xfId="1" applyFont="1"/>
  </cellXfs>
  <cellStyles count="4">
    <cellStyle name="Normal" xfId="0" builtinId="0"/>
    <cellStyle name="Normal 2_Sheet1" xfId="2" xr:uid="{CF8EC0D0-3729-4BF1-917B-3A1CDD93570D}"/>
    <cellStyle name="Normal 3_Sheet1" xfId="3" xr:uid="{C8D43511-2578-4D84-99F2-59FB278B9A5E}"/>
    <cellStyle name="Percent" xfId="1" builtinId="5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mikshe/Bonava/Group%20Finance%20-%20Controller/Financial%20reporting/2025/2025-06/12.%20Underlag%20till%20webben/Underlag%20ber&#228;kning/Adhoc_Estimated_completions%202025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y"/>
      <sheetName val="Extern pres."/>
      <sheetName val="Estimated completions (fin)"/>
      <sheetName val="Estimated completions"/>
      <sheetName val="Estimated completions (fg Q)"/>
      <sheetName val="Total"/>
      <sheetName val="Germany"/>
      <sheetName val="Sweden"/>
      <sheetName val="Finland"/>
      <sheetName val="Denmark"/>
      <sheetName val="Baltics"/>
      <sheetName val="AdHocCache"/>
    </sheetNames>
    <sheetDataSet>
      <sheetData sheetId="0">
        <row r="3">
          <cell r="B3">
            <v>2025</v>
          </cell>
        </row>
        <row r="4">
          <cell r="B4" t="str">
            <v>Q2</v>
          </cell>
        </row>
        <row r="9">
          <cell r="E9" t="str">
            <v xml:space="preserve"> 2025, Q3</v>
          </cell>
        </row>
        <row r="10">
          <cell r="E10" t="str">
            <v xml:space="preserve"> 2025, Q4</v>
          </cell>
        </row>
        <row r="11">
          <cell r="E11" t="str">
            <v xml:space="preserve"> 2026, Q1</v>
          </cell>
        </row>
        <row r="12">
          <cell r="E12" t="str">
            <v xml:space="preserve"> 2026, Q2</v>
          </cell>
        </row>
        <row r="13">
          <cell r="E13" t="str">
            <v xml:space="preserve"> 2026, Q3</v>
          </cell>
        </row>
        <row r="14">
          <cell r="E14" t="str">
            <v xml:space="preserve"> 2026, Q4</v>
          </cell>
        </row>
        <row r="15">
          <cell r="E15" t="str">
            <v xml:space="preserve"> 2027, Q1</v>
          </cell>
        </row>
      </sheetData>
      <sheetData sheetId="1"/>
      <sheetData sheetId="2"/>
      <sheetData sheetId="3">
        <row r="10">
          <cell r="B10">
            <v>140</v>
          </cell>
          <cell r="C10">
            <v>0</v>
          </cell>
          <cell r="D10">
            <v>30</v>
          </cell>
          <cell r="E10">
            <v>10</v>
          </cell>
          <cell r="F10">
            <v>180</v>
          </cell>
        </row>
        <row r="11">
          <cell r="B11">
            <v>350</v>
          </cell>
          <cell r="C11">
            <v>40</v>
          </cell>
          <cell r="D11">
            <v>0</v>
          </cell>
          <cell r="E11">
            <v>190</v>
          </cell>
          <cell r="F11">
            <v>580</v>
          </cell>
        </row>
        <row r="12">
          <cell r="B12">
            <v>70</v>
          </cell>
          <cell r="C12">
            <v>30</v>
          </cell>
          <cell r="D12">
            <v>0</v>
          </cell>
          <cell r="E12">
            <v>80</v>
          </cell>
          <cell r="F12">
            <v>180</v>
          </cell>
        </row>
        <row r="13">
          <cell r="B13">
            <v>160</v>
          </cell>
          <cell r="C13">
            <v>40</v>
          </cell>
          <cell r="D13">
            <v>0</v>
          </cell>
          <cell r="E13">
            <v>110</v>
          </cell>
          <cell r="F13">
            <v>310</v>
          </cell>
        </row>
        <row r="14">
          <cell r="B14">
            <v>150</v>
          </cell>
          <cell r="C14">
            <v>40</v>
          </cell>
          <cell r="D14">
            <v>0</v>
          </cell>
          <cell r="E14">
            <v>190</v>
          </cell>
          <cell r="F14">
            <v>380</v>
          </cell>
        </row>
        <row r="15">
          <cell r="B15">
            <v>190</v>
          </cell>
          <cell r="C15">
            <v>50</v>
          </cell>
          <cell r="D15">
            <v>0</v>
          </cell>
          <cell r="E15">
            <v>110</v>
          </cell>
          <cell r="F15">
            <v>350</v>
          </cell>
        </row>
        <row r="16">
          <cell r="B16">
            <v>120</v>
          </cell>
          <cell r="C16">
            <v>0</v>
          </cell>
          <cell r="D16">
            <v>0</v>
          </cell>
          <cell r="E16">
            <v>70</v>
          </cell>
          <cell r="F16">
            <v>190</v>
          </cell>
        </row>
        <row r="17">
          <cell r="B17">
            <v>140</v>
          </cell>
          <cell r="C17">
            <v>50</v>
          </cell>
          <cell r="D17">
            <v>0</v>
          </cell>
          <cell r="E17">
            <v>0</v>
          </cell>
          <cell r="F17">
            <v>190</v>
          </cell>
        </row>
        <row r="18">
          <cell r="B18">
            <v>1320</v>
          </cell>
          <cell r="C18">
            <v>250</v>
          </cell>
          <cell r="D18">
            <v>30</v>
          </cell>
          <cell r="E18">
            <v>760</v>
          </cell>
          <cell r="F18">
            <v>2360</v>
          </cell>
        </row>
        <row r="30">
          <cell r="B30">
            <v>0.84285714285714286</v>
          </cell>
          <cell r="C30">
            <v>0</v>
          </cell>
          <cell r="D30">
            <v>0.43333333333333335</v>
          </cell>
          <cell r="E30">
            <v>0.3</v>
          </cell>
          <cell r="F30">
            <v>0.74444444444444446</v>
          </cell>
        </row>
        <row r="31">
          <cell r="B31">
            <v>0.76857142857142857</v>
          </cell>
          <cell r="C31">
            <v>0.67500000000000004</v>
          </cell>
          <cell r="D31">
            <v>0</v>
          </cell>
          <cell r="E31">
            <v>0.51052631578947372</v>
          </cell>
          <cell r="F31">
            <v>0.67758620689655169</v>
          </cell>
        </row>
        <row r="32">
          <cell r="B32">
            <v>0.42857142857142855</v>
          </cell>
          <cell r="C32">
            <v>0.53333333333333333</v>
          </cell>
          <cell r="D32">
            <v>0</v>
          </cell>
          <cell r="E32">
            <v>0.2</v>
          </cell>
          <cell r="F32">
            <v>0.34444444444444444</v>
          </cell>
        </row>
        <row r="33">
          <cell r="B33">
            <v>0.63124999999999998</v>
          </cell>
          <cell r="C33">
            <v>0.625</v>
          </cell>
          <cell r="D33">
            <v>0</v>
          </cell>
          <cell r="E33">
            <v>0.30909090909090908</v>
          </cell>
          <cell r="F33">
            <v>0.5161290322580645</v>
          </cell>
        </row>
        <row r="34">
          <cell r="B34">
            <v>0.48666666666666669</v>
          </cell>
          <cell r="C34">
            <v>0.57499999999999996</v>
          </cell>
          <cell r="D34">
            <v>0</v>
          </cell>
          <cell r="E34">
            <v>0.21052631578947367</v>
          </cell>
          <cell r="F34">
            <v>0.35789473684210527</v>
          </cell>
        </row>
        <row r="35">
          <cell r="B35">
            <v>0.15263157894736842</v>
          </cell>
          <cell r="C35">
            <v>0.2</v>
          </cell>
          <cell r="D35">
            <v>0</v>
          </cell>
          <cell r="E35">
            <v>0.36363636363636365</v>
          </cell>
          <cell r="F35">
            <v>0.2257142857142857</v>
          </cell>
        </row>
        <row r="36">
          <cell r="B36">
            <v>0.35833333333333334</v>
          </cell>
          <cell r="C36">
            <v>0</v>
          </cell>
          <cell r="D36">
            <v>0</v>
          </cell>
          <cell r="E36">
            <v>7.1428571428571425E-2</v>
          </cell>
          <cell r="F36">
            <v>0.25263157894736843</v>
          </cell>
        </row>
        <row r="37">
          <cell r="B37">
            <v>6.4285714285714279E-2</v>
          </cell>
          <cell r="C37">
            <v>0</v>
          </cell>
          <cell r="D37">
            <v>0</v>
          </cell>
          <cell r="E37">
            <v>0</v>
          </cell>
          <cell r="F37">
            <v>4.736842105263158E-2</v>
          </cell>
        </row>
        <row r="38">
          <cell r="B38">
            <v>0.50909090909090904</v>
          </cell>
          <cell r="C38">
            <v>0.40400000000000003</v>
          </cell>
          <cell r="D38">
            <v>0.43333333333333335</v>
          </cell>
          <cell r="E38">
            <v>0.30921052631578949</v>
          </cell>
          <cell r="F38">
            <v>0.43262711864406778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>
            <v>180</v>
          </cell>
          <cell r="C42">
            <v>0</v>
          </cell>
          <cell r="D42">
            <v>50</v>
          </cell>
          <cell r="E42">
            <v>0</v>
          </cell>
          <cell r="F42">
            <v>230</v>
          </cell>
        </row>
        <row r="43">
          <cell r="B43">
            <v>60</v>
          </cell>
          <cell r="C43">
            <v>0</v>
          </cell>
          <cell r="D43">
            <v>50</v>
          </cell>
          <cell r="E43">
            <v>0</v>
          </cell>
          <cell r="F43">
            <v>110</v>
          </cell>
        </row>
        <row r="44">
          <cell r="B44">
            <v>0</v>
          </cell>
          <cell r="C44">
            <v>50</v>
          </cell>
          <cell r="D44">
            <v>0</v>
          </cell>
          <cell r="E44">
            <v>0</v>
          </cell>
          <cell r="F44">
            <v>50</v>
          </cell>
        </row>
        <row r="45">
          <cell r="B45">
            <v>130</v>
          </cell>
          <cell r="C45">
            <v>0</v>
          </cell>
          <cell r="D45">
            <v>0</v>
          </cell>
          <cell r="E45">
            <v>0</v>
          </cell>
          <cell r="F45">
            <v>130</v>
          </cell>
        </row>
        <row r="46">
          <cell r="B46">
            <v>220</v>
          </cell>
          <cell r="C46">
            <v>110</v>
          </cell>
          <cell r="D46">
            <v>0</v>
          </cell>
          <cell r="E46">
            <v>0</v>
          </cell>
          <cell r="F46">
            <v>330</v>
          </cell>
        </row>
        <row r="47">
          <cell r="B47">
            <v>0</v>
          </cell>
          <cell r="C47">
            <v>70</v>
          </cell>
          <cell r="D47">
            <v>0</v>
          </cell>
          <cell r="E47">
            <v>0</v>
          </cell>
          <cell r="F47">
            <v>70</v>
          </cell>
        </row>
        <row r="48">
          <cell r="B48">
            <v>60</v>
          </cell>
          <cell r="C48">
            <v>0</v>
          </cell>
          <cell r="D48">
            <v>0</v>
          </cell>
          <cell r="E48">
            <v>0</v>
          </cell>
          <cell r="F48">
            <v>60</v>
          </cell>
        </row>
        <row r="49">
          <cell r="B49">
            <v>650</v>
          </cell>
          <cell r="C49">
            <v>230</v>
          </cell>
          <cell r="D49">
            <v>100</v>
          </cell>
          <cell r="E49">
            <v>0</v>
          </cell>
          <cell r="F49">
            <v>980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B62">
            <v>1</v>
          </cell>
          <cell r="C62">
            <v>0</v>
          </cell>
          <cell r="D62">
            <v>1</v>
          </cell>
          <cell r="E62">
            <v>0</v>
          </cell>
          <cell r="F62">
            <v>1</v>
          </cell>
        </row>
        <row r="63">
          <cell r="B63">
            <v>1</v>
          </cell>
          <cell r="C63">
            <v>0</v>
          </cell>
          <cell r="D63">
            <v>1</v>
          </cell>
          <cell r="E63">
            <v>0</v>
          </cell>
          <cell r="F63">
            <v>1</v>
          </cell>
        </row>
        <row r="64">
          <cell r="B64">
            <v>0</v>
          </cell>
          <cell r="C64">
            <v>1</v>
          </cell>
          <cell r="D64">
            <v>0</v>
          </cell>
          <cell r="E64">
            <v>0</v>
          </cell>
          <cell r="F64">
            <v>1</v>
          </cell>
        </row>
        <row r="65"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1</v>
          </cell>
        </row>
        <row r="66">
          <cell r="B66">
            <v>1</v>
          </cell>
          <cell r="C66">
            <v>1</v>
          </cell>
          <cell r="D66">
            <v>0</v>
          </cell>
          <cell r="E66">
            <v>0</v>
          </cell>
          <cell r="F66">
            <v>1</v>
          </cell>
        </row>
        <row r="67">
          <cell r="B67">
            <v>0</v>
          </cell>
          <cell r="C67">
            <v>1</v>
          </cell>
          <cell r="D67">
            <v>0</v>
          </cell>
          <cell r="E67">
            <v>0</v>
          </cell>
          <cell r="F67">
            <v>1</v>
          </cell>
        </row>
        <row r="68">
          <cell r="B68">
            <v>1</v>
          </cell>
          <cell r="C68">
            <v>0</v>
          </cell>
          <cell r="D68">
            <v>0</v>
          </cell>
          <cell r="E68">
            <v>0</v>
          </cell>
          <cell r="F68">
            <v>1</v>
          </cell>
        </row>
        <row r="69">
          <cell r="B69">
            <v>1</v>
          </cell>
          <cell r="C69">
            <v>1</v>
          </cell>
          <cell r="D69">
            <v>1</v>
          </cell>
          <cell r="E69">
            <v>0</v>
          </cell>
          <cell r="F69">
            <v>1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17AD-FCE8-4CCF-8EAA-D84772525A0D}">
  <dimension ref="A1:F60"/>
  <sheetViews>
    <sheetView tabSelected="1" workbookViewId="0">
      <selection activeCell="K29" sqref="K29"/>
    </sheetView>
  </sheetViews>
  <sheetFormatPr defaultColWidth="9.140625" defaultRowHeight="14.25" x14ac:dyDescent="0.2"/>
  <cols>
    <col min="1" max="1" width="40.85546875" style="2" customWidth="1"/>
    <col min="2" max="7" width="12.140625" style="2" customWidth="1"/>
    <col min="8" max="16384" width="9.140625" style="2"/>
  </cols>
  <sheetData>
    <row r="1" spans="1:6" ht="15" x14ac:dyDescent="0.25">
      <c r="A1" s="1" t="s">
        <v>0</v>
      </c>
      <c r="F1" s="3"/>
    </row>
    <row r="2" spans="1:6" ht="15" x14ac:dyDescent="0.25">
      <c r="A2" s="4"/>
      <c r="B2" s="2" t="s">
        <v>1</v>
      </c>
      <c r="F2" s="3"/>
    </row>
    <row r="3" spans="1:6" ht="15" x14ac:dyDescent="0.25">
      <c r="A3" s="5"/>
      <c r="B3" s="2" t="s">
        <v>2</v>
      </c>
      <c r="F3" s="3"/>
    </row>
    <row r="4" spans="1:6" ht="15" x14ac:dyDescent="0.25">
      <c r="A4" s="6" t="s">
        <v>3</v>
      </c>
    </row>
    <row r="5" spans="1:6" ht="15" x14ac:dyDescent="0.25">
      <c r="A5" s="7"/>
    </row>
    <row r="6" spans="1:6" ht="15" x14ac:dyDescent="0.25">
      <c r="A6" s="8" t="s">
        <v>4</v>
      </c>
      <c r="B6" s="9" t="str">
        <f t="shared" ref="B6:F6" si="0">+YEAR&amp;" "&amp;Quarter</f>
        <v>2025 Q2</v>
      </c>
      <c r="C6" s="9" t="str">
        <f t="shared" si="0"/>
        <v>2025 Q2</v>
      </c>
      <c r="D6" s="9" t="str">
        <f t="shared" si="0"/>
        <v>2025 Q2</v>
      </c>
      <c r="E6" s="9" t="str">
        <f t="shared" si="0"/>
        <v>2025 Q2</v>
      </c>
      <c r="F6" s="9" t="str">
        <f t="shared" si="0"/>
        <v>2025 Q2</v>
      </c>
    </row>
    <row r="7" spans="1:6" ht="15" x14ac:dyDescent="0.25">
      <c r="A7" s="8"/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</row>
    <row r="8" spans="1:6" ht="15" x14ac:dyDescent="0.25">
      <c r="A8" s="11"/>
      <c r="B8" s="12"/>
      <c r="C8" s="12"/>
      <c r="D8" s="12"/>
      <c r="E8" s="12"/>
      <c r="F8" s="12"/>
    </row>
    <row r="9" spans="1:6" ht="15" x14ac:dyDescent="0.25">
      <c r="A9" s="13" t="s">
        <v>10</v>
      </c>
      <c r="B9" s="14"/>
      <c r="C9" s="14"/>
      <c r="D9" s="14"/>
      <c r="E9" s="14"/>
      <c r="F9" s="14"/>
    </row>
    <row r="10" spans="1:6" x14ac:dyDescent="0.2">
      <c r="A10" s="15" t="str">
        <f>+"Estimated completions"&amp;AccQ__p1</f>
        <v>Estimated completions 2025, Q3</v>
      </c>
      <c r="B10" s="16">
        <f>+'[1]Estimated completions'!B10</f>
        <v>140</v>
      </c>
      <c r="C10" s="16">
        <f>+'[1]Estimated completions'!C10</f>
        <v>0</v>
      </c>
      <c r="D10" s="16">
        <f>+'[1]Estimated completions'!D10</f>
        <v>30</v>
      </c>
      <c r="E10" s="16">
        <f>+'[1]Estimated completions'!E10</f>
        <v>10</v>
      </c>
      <c r="F10" s="16">
        <f>+'[1]Estimated completions'!F10</f>
        <v>180</v>
      </c>
    </row>
    <row r="11" spans="1:6" x14ac:dyDescent="0.2">
      <c r="A11" s="15" t="str">
        <f>+"Estimated completions"&amp;AccQ_p2</f>
        <v>Estimated completions 2025, Q4</v>
      </c>
      <c r="B11" s="16">
        <f>+'[1]Estimated completions'!B11</f>
        <v>350</v>
      </c>
      <c r="C11" s="16">
        <f>+'[1]Estimated completions'!C11</f>
        <v>40</v>
      </c>
      <c r="D11" s="16">
        <f>+'[1]Estimated completions'!D11</f>
        <v>0</v>
      </c>
      <c r="E11" s="16">
        <f>+'[1]Estimated completions'!E11</f>
        <v>190</v>
      </c>
      <c r="F11" s="16">
        <f>+'[1]Estimated completions'!F11</f>
        <v>580</v>
      </c>
    </row>
    <row r="12" spans="1:6" x14ac:dyDescent="0.2">
      <c r="A12" s="15" t="str">
        <f>+"Estimated completions"&amp;AccQ_p3</f>
        <v>Estimated completions 2026, Q1</v>
      </c>
      <c r="B12" s="16">
        <f>+'[1]Estimated completions'!B12</f>
        <v>70</v>
      </c>
      <c r="C12" s="16">
        <f>+'[1]Estimated completions'!C12</f>
        <v>30</v>
      </c>
      <c r="D12" s="16">
        <f>+'[1]Estimated completions'!D12</f>
        <v>0</v>
      </c>
      <c r="E12" s="16">
        <f>+'[1]Estimated completions'!E12</f>
        <v>80</v>
      </c>
      <c r="F12" s="16">
        <f>+'[1]Estimated completions'!F12</f>
        <v>180</v>
      </c>
    </row>
    <row r="13" spans="1:6" x14ac:dyDescent="0.2">
      <c r="A13" s="15" t="str">
        <f>+"Estimated completions"&amp;AccQ_p4</f>
        <v>Estimated completions 2026, Q2</v>
      </c>
      <c r="B13" s="16">
        <f>+'[1]Estimated completions'!B13</f>
        <v>160</v>
      </c>
      <c r="C13" s="16">
        <f>+'[1]Estimated completions'!C13</f>
        <v>40</v>
      </c>
      <c r="D13" s="16">
        <f>+'[1]Estimated completions'!D13</f>
        <v>0</v>
      </c>
      <c r="E13" s="16">
        <f>+'[1]Estimated completions'!E13</f>
        <v>110</v>
      </c>
      <c r="F13" s="16">
        <f>+'[1]Estimated completions'!F13</f>
        <v>310</v>
      </c>
    </row>
    <row r="14" spans="1:6" x14ac:dyDescent="0.2">
      <c r="A14" s="15" t="str">
        <f>+"Estimated completions"&amp;AccQ_p5</f>
        <v>Estimated completions 2026, Q3</v>
      </c>
      <c r="B14" s="16">
        <f>+'[1]Estimated completions'!B14</f>
        <v>150</v>
      </c>
      <c r="C14" s="16">
        <f>+'[1]Estimated completions'!C14</f>
        <v>40</v>
      </c>
      <c r="D14" s="16">
        <f>+'[1]Estimated completions'!D14</f>
        <v>0</v>
      </c>
      <c r="E14" s="16">
        <f>+'[1]Estimated completions'!E14</f>
        <v>190</v>
      </c>
      <c r="F14" s="16">
        <f>+'[1]Estimated completions'!F14</f>
        <v>380</v>
      </c>
    </row>
    <row r="15" spans="1:6" x14ac:dyDescent="0.2">
      <c r="A15" s="15" t="str">
        <f>+"Estimated completions"&amp;AccQ_p6</f>
        <v>Estimated completions 2026, Q4</v>
      </c>
      <c r="B15" s="16">
        <f>+'[1]Estimated completions'!B15</f>
        <v>190</v>
      </c>
      <c r="C15" s="16">
        <f>+'[1]Estimated completions'!C15</f>
        <v>50</v>
      </c>
      <c r="D15" s="16">
        <f>+'[1]Estimated completions'!D15</f>
        <v>0</v>
      </c>
      <c r="E15" s="16">
        <f>+'[1]Estimated completions'!E15</f>
        <v>110</v>
      </c>
      <c r="F15" s="16">
        <f>+'[1]Estimated completions'!F15</f>
        <v>350</v>
      </c>
    </row>
    <row r="16" spans="1:6" x14ac:dyDescent="0.2">
      <c r="A16" s="15" t="str">
        <f>+"Estimated completions"&amp;AccQ_p7</f>
        <v>Estimated completions 2027, Q1</v>
      </c>
      <c r="B16" s="16">
        <f>+'[1]Estimated completions'!B16</f>
        <v>120</v>
      </c>
      <c r="C16" s="16">
        <f>+'[1]Estimated completions'!C16</f>
        <v>0</v>
      </c>
      <c r="D16" s="16">
        <f>+'[1]Estimated completions'!D16</f>
        <v>0</v>
      </c>
      <c r="E16" s="16">
        <f>+'[1]Estimated completions'!E16</f>
        <v>70</v>
      </c>
      <c r="F16" s="16">
        <f>+'[1]Estimated completions'!F16</f>
        <v>190</v>
      </c>
    </row>
    <row r="17" spans="1:6" x14ac:dyDescent="0.2">
      <c r="A17" s="15" t="s">
        <v>11</v>
      </c>
      <c r="B17" s="16">
        <f>+'[1]Estimated completions'!B17</f>
        <v>140</v>
      </c>
      <c r="C17" s="16">
        <f>+'[1]Estimated completions'!C17</f>
        <v>50</v>
      </c>
      <c r="D17" s="16">
        <f>+'[1]Estimated completions'!D17</f>
        <v>0</v>
      </c>
      <c r="E17" s="16">
        <f>+'[1]Estimated completions'!E17</f>
        <v>0</v>
      </c>
      <c r="F17" s="16">
        <f>+'[1]Estimated completions'!F17</f>
        <v>190</v>
      </c>
    </row>
    <row r="18" spans="1:6" s="18" customFormat="1" ht="15" x14ac:dyDescent="0.25">
      <c r="A18" s="13" t="s">
        <v>9</v>
      </c>
      <c r="B18" s="17">
        <f>+'[1]Estimated completions'!B18</f>
        <v>1320</v>
      </c>
      <c r="C18" s="17">
        <f>+'[1]Estimated completions'!C18</f>
        <v>250</v>
      </c>
      <c r="D18" s="17">
        <f>+'[1]Estimated completions'!D18</f>
        <v>30</v>
      </c>
      <c r="E18" s="17">
        <f>+'[1]Estimated completions'!E18</f>
        <v>760</v>
      </c>
      <c r="F18" s="17">
        <f>+'[1]Estimated completions'!F18</f>
        <v>2360</v>
      </c>
    </row>
    <row r="19" spans="1:6" x14ac:dyDescent="0.2">
      <c r="A19" s="15"/>
      <c r="B19" s="16"/>
      <c r="C19" s="16"/>
      <c r="D19" s="16"/>
      <c r="E19" s="16"/>
      <c r="F19" s="16"/>
    </row>
    <row r="20" spans="1:6" x14ac:dyDescent="0.2">
      <c r="A20" s="15" t="str">
        <f>+"Sales rate"&amp;AccQ__p1</f>
        <v>Sales rate 2025, Q3</v>
      </c>
      <c r="B20" s="19">
        <f>+'[1]Estimated completions'!B30</f>
        <v>0.84285714285714286</v>
      </c>
      <c r="C20" s="19">
        <f>+'[1]Estimated completions'!C30</f>
        <v>0</v>
      </c>
      <c r="D20" s="19">
        <f>+'[1]Estimated completions'!D30</f>
        <v>0.43333333333333335</v>
      </c>
      <c r="E20" s="19">
        <f>+'[1]Estimated completions'!E30</f>
        <v>0.3</v>
      </c>
      <c r="F20" s="19">
        <f>+'[1]Estimated completions'!F30</f>
        <v>0.74444444444444446</v>
      </c>
    </row>
    <row r="21" spans="1:6" x14ac:dyDescent="0.2">
      <c r="A21" s="15" t="str">
        <f>+"Sales rate"&amp;AccQ_p2</f>
        <v>Sales rate 2025, Q4</v>
      </c>
      <c r="B21" s="19">
        <f>+'[1]Estimated completions'!B31</f>
        <v>0.76857142857142857</v>
      </c>
      <c r="C21" s="19">
        <f>+'[1]Estimated completions'!C31</f>
        <v>0.67500000000000004</v>
      </c>
      <c r="D21" s="19">
        <f>+'[1]Estimated completions'!D31</f>
        <v>0</v>
      </c>
      <c r="E21" s="19">
        <f>+'[1]Estimated completions'!E31</f>
        <v>0.51052631578947372</v>
      </c>
      <c r="F21" s="19">
        <f>+'[1]Estimated completions'!F31</f>
        <v>0.67758620689655169</v>
      </c>
    </row>
    <row r="22" spans="1:6" x14ac:dyDescent="0.2">
      <c r="A22" s="15" t="str">
        <f>+"Sales rate"&amp;AccQ_p3</f>
        <v>Sales rate 2026, Q1</v>
      </c>
      <c r="B22" s="19">
        <f>+'[1]Estimated completions'!B32</f>
        <v>0.42857142857142855</v>
      </c>
      <c r="C22" s="19">
        <f>+'[1]Estimated completions'!C32</f>
        <v>0.53333333333333333</v>
      </c>
      <c r="D22" s="19">
        <f>+'[1]Estimated completions'!D32</f>
        <v>0</v>
      </c>
      <c r="E22" s="19">
        <f>+'[1]Estimated completions'!E32</f>
        <v>0.2</v>
      </c>
      <c r="F22" s="19">
        <f>+'[1]Estimated completions'!F32</f>
        <v>0.34444444444444444</v>
      </c>
    </row>
    <row r="23" spans="1:6" x14ac:dyDescent="0.2">
      <c r="A23" s="15" t="str">
        <f>+"Sales rate"&amp;AccQ_p4</f>
        <v>Sales rate 2026, Q2</v>
      </c>
      <c r="B23" s="19">
        <f>+'[1]Estimated completions'!B33</f>
        <v>0.63124999999999998</v>
      </c>
      <c r="C23" s="19">
        <f>+'[1]Estimated completions'!C33</f>
        <v>0.625</v>
      </c>
      <c r="D23" s="19">
        <f>+'[1]Estimated completions'!D33</f>
        <v>0</v>
      </c>
      <c r="E23" s="19">
        <f>+'[1]Estimated completions'!E33</f>
        <v>0.30909090909090908</v>
      </c>
      <c r="F23" s="19">
        <f>+'[1]Estimated completions'!F33</f>
        <v>0.5161290322580645</v>
      </c>
    </row>
    <row r="24" spans="1:6" x14ac:dyDescent="0.2">
      <c r="A24" s="15" t="str">
        <f>+"Sales rate"&amp;AccQ_p5</f>
        <v>Sales rate 2026, Q3</v>
      </c>
      <c r="B24" s="19">
        <f>+'[1]Estimated completions'!B34</f>
        <v>0.48666666666666669</v>
      </c>
      <c r="C24" s="19">
        <f>+'[1]Estimated completions'!C34</f>
        <v>0.57499999999999996</v>
      </c>
      <c r="D24" s="19">
        <f>+'[1]Estimated completions'!D34</f>
        <v>0</v>
      </c>
      <c r="E24" s="19">
        <f>+'[1]Estimated completions'!E34</f>
        <v>0.21052631578947367</v>
      </c>
      <c r="F24" s="19">
        <f>+'[1]Estimated completions'!F34</f>
        <v>0.35789473684210527</v>
      </c>
    </row>
    <row r="25" spans="1:6" x14ac:dyDescent="0.2">
      <c r="A25" s="15" t="str">
        <f>+"Sales rate"&amp;AccQ_p6</f>
        <v>Sales rate 2026, Q4</v>
      </c>
      <c r="B25" s="19">
        <f>+'[1]Estimated completions'!B35</f>
        <v>0.15263157894736842</v>
      </c>
      <c r="C25" s="19">
        <f>+'[1]Estimated completions'!C35</f>
        <v>0.2</v>
      </c>
      <c r="D25" s="19">
        <f>+'[1]Estimated completions'!D35</f>
        <v>0</v>
      </c>
      <c r="E25" s="19">
        <f>+'[1]Estimated completions'!E35</f>
        <v>0.36363636363636365</v>
      </c>
      <c r="F25" s="19">
        <f>+'[1]Estimated completions'!F35</f>
        <v>0.2257142857142857</v>
      </c>
    </row>
    <row r="26" spans="1:6" x14ac:dyDescent="0.2">
      <c r="A26" s="15" t="str">
        <f>+"Sales rate"&amp;AccQ_p7</f>
        <v>Sales rate 2027, Q1</v>
      </c>
      <c r="B26" s="19">
        <f>+'[1]Estimated completions'!B36</f>
        <v>0.35833333333333334</v>
      </c>
      <c r="C26" s="19">
        <f>+'[1]Estimated completions'!C36</f>
        <v>0</v>
      </c>
      <c r="D26" s="19">
        <f>+'[1]Estimated completions'!D36</f>
        <v>0</v>
      </c>
      <c r="E26" s="19">
        <f>+'[1]Estimated completions'!E36</f>
        <v>7.1428571428571425E-2</v>
      </c>
      <c r="F26" s="19">
        <f>+'[1]Estimated completions'!F36</f>
        <v>0.25263157894736843</v>
      </c>
    </row>
    <row r="27" spans="1:6" x14ac:dyDescent="0.2">
      <c r="A27" s="15" t="s">
        <v>12</v>
      </c>
      <c r="B27" s="19">
        <f>+'[1]Estimated completions'!B37</f>
        <v>6.4285714285714279E-2</v>
      </c>
      <c r="C27" s="19">
        <f>+'[1]Estimated completions'!C37</f>
        <v>0</v>
      </c>
      <c r="D27" s="19">
        <f>+'[1]Estimated completions'!D37</f>
        <v>0</v>
      </c>
      <c r="E27" s="19">
        <f>+'[1]Estimated completions'!E37</f>
        <v>0</v>
      </c>
      <c r="F27" s="19">
        <f>+'[1]Estimated completions'!F37</f>
        <v>4.736842105263158E-2</v>
      </c>
    </row>
    <row r="28" spans="1:6" s="18" customFormat="1" ht="15" x14ac:dyDescent="0.25">
      <c r="A28" s="13" t="s">
        <v>9</v>
      </c>
      <c r="B28" s="20">
        <f>+'[1]Estimated completions'!B38</f>
        <v>0.50909090909090904</v>
      </c>
      <c r="C28" s="20">
        <f>+'[1]Estimated completions'!C38</f>
        <v>0.40400000000000003</v>
      </c>
      <c r="D28" s="20">
        <f>+'[1]Estimated completions'!D38</f>
        <v>0.43333333333333335</v>
      </c>
      <c r="E28" s="20">
        <f>+'[1]Estimated completions'!E38</f>
        <v>0.30921052631578949</v>
      </c>
      <c r="F28" s="20">
        <f>+'[1]Estimated completions'!F38</f>
        <v>0.43262711864406778</v>
      </c>
    </row>
    <row r="29" spans="1:6" x14ac:dyDescent="0.2">
      <c r="A29" s="15"/>
      <c r="B29" s="16"/>
      <c r="C29" s="16"/>
      <c r="D29" s="16"/>
      <c r="E29" s="16"/>
      <c r="F29" s="16"/>
    </row>
    <row r="30" spans="1:6" ht="15" x14ac:dyDescent="0.25">
      <c r="A30" s="13" t="s">
        <v>13</v>
      </c>
      <c r="B30" s="16"/>
      <c r="C30" s="16"/>
      <c r="D30" s="16"/>
      <c r="E30" s="16"/>
      <c r="F30" s="16"/>
    </row>
    <row r="31" spans="1:6" x14ac:dyDescent="0.2">
      <c r="A31" s="15" t="str">
        <f t="shared" ref="A31:A37" si="1">+A10</f>
        <v>Estimated completions 2025, Q3</v>
      </c>
      <c r="B31" s="16">
        <f>+'[1]Estimated completions'!B41</f>
        <v>0</v>
      </c>
      <c r="C31" s="16">
        <f>+'[1]Estimated completions'!C41</f>
        <v>0</v>
      </c>
      <c r="D31" s="16">
        <f>+'[1]Estimated completions'!D41</f>
        <v>0</v>
      </c>
      <c r="E31" s="16">
        <f>+'[1]Estimated completions'!E41</f>
        <v>0</v>
      </c>
      <c r="F31" s="16">
        <f>+'[1]Estimated completions'!F41</f>
        <v>0</v>
      </c>
    </row>
    <row r="32" spans="1:6" x14ac:dyDescent="0.2">
      <c r="A32" s="15" t="str">
        <f t="shared" si="1"/>
        <v>Estimated completions 2025, Q4</v>
      </c>
      <c r="B32" s="16">
        <f>+'[1]Estimated completions'!B42</f>
        <v>180</v>
      </c>
      <c r="C32" s="16">
        <f>+'[1]Estimated completions'!C42</f>
        <v>0</v>
      </c>
      <c r="D32" s="16">
        <f>+'[1]Estimated completions'!D42</f>
        <v>50</v>
      </c>
      <c r="E32" s="16">
        <f>+'[1]Estimated completions'!E42</f>
        <v>0</v>
      </c>
      <c r="F32" s="16">
        <f>+'[1]Estimated completions'!F42</f>
        <v>230</v>
      </c>
    </row>
    <row r="33" spans="1:6" x14ac:dyDescent="0.2">
      <c r="A33" s="15" t="str">
        <f t="shared" si="1"/>
        <v>Estimated completions 2026, Q1</v>
      </c>
      <c r="B33" s="16">
        <f>+'[1]Estimated completions'!B43</f>
        <v>60</v>
      </c>
      <c r="C33" s="16">
        <f>+'[1]Estimated completions'!C43</f>
        <v>0</v>
      </c>
      <c r="D33" s="16">
        <f>+'[1]Estimated completions'!D43</f>
        <v>50</v>
      </c>
      <c r="E33" s="16">
        <f>+'[1]Estimated completions'!E43</f>
        <v>0</v>
      </c>
      <c r="F33" s="16">
        <f>+'[1]Estimated completions'!F43</f>
        <v>110</v>
      </c>
    </row>
    <row r="34" spans="1:6" x14ac:dyDescent="0.2">
      <c r="A34" s="15" t="str">
        <f t="shared" si="1"/>
        <v>Estimated completions 2026, Q2</v>
      </c>
      <c r="B34" s="16">
        <f>+'[1]Estimated completions'!B44</f>
        <v>0</v>
      </c>
      <c r="C34" s="16">
        <f>+'[1]Estimated completions'!C44</f>
        <v>50</v>
      </c>
      <c r="D34" s="16">
        <f>+'[1]Estimated completions'!D44</f>
        <v>0</v>
      </c>
      <c r="E34" s="16">
        <f>+'[1]Estimated completions'!E44</f>
        <v>0</v>
      </c>
      <c r="F34" s="16">
        <f>+'[1]Estimated completions'!F44</f>
        <v>50</v>
      </c>
    </row>
    <row r="35" spans="1:6" x14ac:dyDescent="0.2">
      <c r="A35" s="15" t="str">
        <f t="shared" si="1"/>
        <v>Estimated completions 2026, Q3</v>
      </c>
      <c r="B35" s="16">
        <f>+'[1]Estimated completions'!B45</f>
        <v>130</v>
      </c>
      <c r="C35" s="16">
        <f>+'[1]Estimated completions'!C45</f>
        <v>0</v>
      </c>
      <c r="D35" s="16">
        <f>+'[1]Estimated completions'!D45</f>
        <v>0</v>
      </c>
      <c r="E35" s="16">
        <f>+'[1]Estimated completions'!E45</f>
        <v>0</v>
      </c>
      <c r="F35" s="16">
        <f>+'[1]Estimated completions'!F45</f>
        <v>130</v>
      </c>
    </row>
    <row r="36" spans="1:6" x14ac:dyDescent="0.2">
      <c r="A36" s="15" t="str">
        <f t="shared" si="1"/>
        <v>Estimated completions 2026, Q4</v>
      </c>
      <c r="B36" s="16">
        <f>+'[1]Estimated completions'!B46</f>
        <v>220</v>
      </c>
      <c r="C36" s="16">
        <f>+'[1]Estimated completions'!C46</f>
        <v>110</v>
      </c>
      <c r="D36" s="16">
        <f>+'[1]Estimated completions'!D46</f>
        <v>0</v>
      </c>
      <c r="E36" s="16">
        <f>+'[1]Estimated completions'!E46</f>
        <v>0</v>
      </c>
      <c r="F36" s="16">
        <f>+'[1]Estimated completions'!F46</f>
        <v>330</v>
      </c>
    </row>
    <row r="37" spans="1:6" x14ac:dyDescent="0.2">
      <c r="A37" s="15" t="str">
        <f t="shared" si="1"/>
        <v>Estimated completions 2027, Q1</v>
      </c>
      <c r="B37" s="16">
        <f>+'[1]Estimated completions'!B47</f>
        <v>0</v>
      </c>
      <c r="C37" s="16">
        <f>+'[1]Estimated completions'!C47</f>
        <v>70</v>
      </c>
      <c r="D37" s="16">
        <f>+'[1]Estimated completions'!D47</f>
        <v>0</v>
      </c>
      <c r="E37" s="16">
        <f>+'[1]Estimated completions'!E47</f>
        <v>0</v>
      </c>
      <c r="F37" s="16">
        <f>+'[1]Estimated completions'!F47</f>
        <v>70</v>
      </c>
    </row>
    <row r="38" spans="1:6" x14ac:dyDescent="0.2">
      <c r="A38" s="15" t="s">
        <v>11</v>
      </c>
      <c r="B38" s="16">
        <f>+'[1]Estimated completions'!B48</f>
        <v>60</v>
      </c>
      <c r="C38" s="16">
        <f>+'[1]Estimated completions'!C48</f>
        <v>0</v>
      </c>
      <c r="D38" s="16">
        <f>+'[1]Estimated completions'!D48</f>
        <v>0</v>
      </c>
      <c r="E38" s="16">
        <f>+'[1]Estimated completions'!E48</f>
        <v>0</v>
      </c>
      <c r="F38" s="16">
        <f>+'[1]Estimated completions'!F48</f>
        <v>60</v>
      </c>
    </row>
    <row r="39" spans="1:6" s="18" customFormat="1" ht="15" x14ac:dyDescent="0.25">
      <c r="A39" s="13" t="s">
        <v>9</v>
      </c>
      <c r="B39" s="17">
        <f>+'[1]Estimated completions'!B49</f>
        <v>650</v>
      </c>
      <c r="C39" s="17">
        <f>+'[1]Estimated completions'!C49</f>
        <v>230</v>
      </c>
      <c r="D39" s="17">
        <f>+'[1]Estimated completions'!D49</f>
        <v>100</v>
      </c>
      <c r="E39" s="17">
        <f>+'[1]Estimated completions'!E49</f>
        <v>0</v>
      </c>
      <c r="F39" s="17">
        <f>+'[1]Estimated completions'!F49</f>
        <v>980</v>
      </c>
    </row>
    <row r="40" spans="1:6" x14ac:dyDescent="0.2">
      <c r="A40" s="15"/>
      <c r="B40" s="16"/>
      <c r="C40" s="16"/>
      <c r="D40" s="16"/>
      <c r="E40" s="16"/>
      <c r="F40" s="16"/>
    </row>
    <row r="41" spans="1:6" x14ac:dyDescent="0.2">
      <c r="A41" s="15" t="str">
        <f>+A20</f>
        <v>Sales rate 2025, Q3</v>
      </c>
      <c r="B41" s="19">
        <f>+'[1]Estimated completions'!B61</f>
        <v>0</v>
      </c>
      <c r="C41" s="19">
        <f>+'[1]Estimated completions'!C61</f>
        <v>0</v>
      </c>
      <c r="D41" s="19">
        <f>+'[1]Estimated completions'!D61</f>
        <v>0</v>
      </c>
      <c r="E41" s="19">
        <f>+'[1]Estimated completions'!E61</f>
        <v>0</v>
      </c>
      <c r="F41" s="19">
        <f>+'[1]Estimated completions'!F61</f>
        <v>0</v>
      </c>
    </row>
    <row r="42" spans="1:6" x14ac:dyDescent="0.2">
      <c r="A42" s="15" t="str">
        <f t="shared" ref="A42:A47" si="2">+A21</f>
        <v>Sales rate 2025, Q4</v>
      </c>
      <c r="B42" s="19">
        <f>+'[1]Estimated completions'!B62</f>
        <v>1</v>
      </c>
      <c r="C42" s="19">
        <f>+'[1]Estimated completions'!C62</f>
        <v>0</v>
      </c>
      <c r="D42" s="19">
        <f>+'[1]Estimated completions'!D62</f>
        <v>1</v>
      </c>
      <c r="E42" s="19">
        <f>+'[1]Estimated completions'!E62</f>
        <v>0</v>
      </c>
      <c r="F42" s="19">
        <f>+'[1]Estimated completions'!F62</f>
        <v>1</v>
      </c>
    </row>
    <row r="43" spans="1:6" x14ac:dyDescent="0.2">
      <c r="A43" s="15" t="str">
        <f t="shared" si="2"/>
        <v>Sales rate 2026, Q1</v>
      </c>
      <c r="B43" s="19">
        <f>+'[1]Estimated completions'!B63</f>
        <v>1</v>
      </c>
      <c r="C43" s="19">
        <f>+'[1]Estimated completions'!C63</f>
        <v>0</v>
      </c>
      <c r="D43" s="19">
        <f>+'[1]Estimated completions'!D63</f>
        <v>1</v>
      </c>
      <c r="E43" s="19">
        <f>+'[1]Estimated completions'!E63</f>
        <v>0</v>
      </c>
      <c r="F43" s="19">
        <f>+'[1]Estimated completions'!F63</f>
        <v>1</v>
      </c>
    </row>
    <row r="44" spans="1:6" x14ac:dyDescent="0.2">
      <c r="A44" s="15" t="str">
        <f t="shared" si="2"/>
        <v>Sales rate 2026, Q2</v>
      </c>
      <c r="B44" s="19">
        <f>+'[1]Estimated completions'!B64</f>
        <v>0</v>
      </c>
      <c r="C44" s="19">
        <f>+'[1]Estimated completions'!C64</f>
        <v>1</v>
      </c>
      <c r="D44" s="19">
        <f>+'[1]Estimated completions'!D64</f>
        <v>0</v>
      </c>
      <c r="E44" s="19">
        <f>+'[1]Estimated completions'!E64</f>
        <v>0</v>
      </c>
      <c r="F44" s="19">
        <f>+'[1]Estimated completions'!F64</f>
        <v>1</v>
      </c>
    </row>
    <row r="45" spans="1:6" x14ac:dyDescent="0.2">
      <c r="A45" s="15" t="str">
        <f t="shared" si="2"/>
        <v>Sales rate 2026, Q3</v>
      </c>
      <c r="B45" s="19">
        <f>+'[1]Estimated completions'!B65</f>
        <v>1</v>
      </c>
      <c r="C45" s="19">
        <f>+'[1]Estimated completions'!C65</f>
        <v>0</v>
      </c>
      <c r="D45" s="19">
        <f>+'[1]Estimated completions'!D65</f>
        <v>0</v>
      </c>
      <c r="E45" s="19">
        <f>+'[1]Estimated completions'!E65</f>
        <v>0</v>
      </c>
      <c r="F45" s="19">
        <f>+'[1]Estimated completions'!F65</f>
        <v>1</v>
      </c>
    </row>
    <row r="46" spans="1:6" x14ac:dyDescent="0.2">
      <c r="A46" s="15" t="str">
        <f t="shared" si="2"/>
        <v>Sales rate 2026, Q4</v>
      </c>
      <c r="B46" s="19">
        <f>+'[1]Estimated completions'!B66</f>
        <v>1</v>
      </c>
      <c r="C46" s="19">
        <f>+'[1]Estimated completions'!C66</f>
        <v>1</v>
      </c>
      <c r="D46" s="19">
        <f>+'[1]Estimated completions'!D66</f>
        <v>0</v>
      </c>
      <c r="E46" s="19">
        <f>+'[1]Estimated completions'!E66</f>
        <v>0</v>
      </c>
      <c r="F46" s="19">
        <f>+'[1]Estimated completions'!F66</f>
        <v>1</v>
      </c>
    </row>
    <row r="47" spans="1:6" x14ac:dyDescent="0.2">
      <c r="A47" s="15" t="str">
        <f t="shared" si="2"/>
        <v>Sales rate 2027, Q1</v>
      </c>
      <c r="B47" s="19">
        <f>+'[1]Estimated completions'!B67</f>
        <v>0</v>
      </c>
      <c r="C47" s="19">
        <f>+'[1]Estimated completions'!C67</f>
        <v>1</v>
      </c>
      <c r="D47" s="19">
        <f>+'[1]Estimated completions'!D67</f>
        <v>0</v>
      </c>
      <c r="E47" s="19">
        <f>+'[1]Estimated completions'!E67</f>
        <v>0</v>
      </c>
      <c r="F47" s="19">
        <f>+'[1]Estimated completions'!F67</f>
        <v>1</v>
      </c>
    </row>
    <row r="48" spans="1:6" x14ac:dyDescent="0.2">
      <c r="A48" s="15" t="s">
        <v>12</v>
      </c>
      <c r="B48" s="19">
        <f>+'[1]Estimated completions'!B68</f>
        <v>1</v>
      </c>
      <c r="C48" s="19">
        <f>+'[1]Estimated completions'!C68</f>
        <v>0</v>
      </c>
      <c r="D48" s="19">
        <f>+'[1]Estimated completions'!D68</f>
        <v>0</v>
      </c>
      <c r="E48" s="19">
        <f>+'[1]Estimated completions'!E68</f>
        <v>0</v>
      </c>
      <c r="F48" s="19">
        <f>+'[1]Estimated completions'!F68</f>
        <v>1</v>
      </c>
    </row>
    <row r="49" spans="1:6" s="18" customFormat="1" ht="15" x14ac:dyDescent="0.25">
      <c r="A49" s="13" t="s">
        <v>9</v>
      </c>
      <c r="B49" s="20">
        <f>+'[1]Estimated completions'!B69</f>
        <v>1</v>
      </c>
      <c r="C49" s="20">
        <f>+'[1]Estimated completions'!C69</f>
        <v>1</v>
      </c>
      <c r="D49" s="20">
        <f>+'[1]Estimated completions'!D69</f>
        <v>1</v>
      </c>
      <c r="E49" s="20">
        <f>+'[1]Estimated completions'!E69</f>
        <v>0</v>
      </c>
      <c r="F49" s="20">
        <f>+'[1]Estimated completions'!F69</f>
        <v>1</v>
      </c>
    </row>
    <row r="50" spans="1:6" x14ac:dyDescent="0.2">
      <c r="B50" s="16"/>
      <c r="C50" s="16"/>
      <c r="D50" s="16"/>
      <c r="E50" s="16"/>
      <c r="F50" s="16"/>
    </row>
    <row r="51" spans="1:6" ht="15" x14ac:dyDescent="0.25">
      <c r="A51" s="13" t="s">
        <v>14</v>
      </c>
      <c r="B51" s="16"/>
      <c r="C51" s="16"/>
      <c r="D51" s="16"/>
      <c r="E51" s="16"/>
      <c r="F51" s="16"/>
    </row>
    <row r="52" spans="1:6" x14ac:dyDescent="0.2">
      <c r="A52" s="15" t="str">
        <f>+A10</f>
        <v>Estimated completions 2025, Q3</v>
      </c>
      <c r="B52" s="16">
        <f>+'[1]Estimated completions'!B72</f>
        <v>0</v>
      </c>
      <c r="C52" s="16">
        <f>+'[1]Estimated completions'!C72</f>
        <v>0</v>
      </c>
      <c r="D52" s="16">
        <f>+'[1]Estimated completions'!D72</f>
        <v>0</v>
      </c>
      <c r="E52" s="16">
        <f>+'[1]Estimated completions'!E72</f>
        <v>0</v>
      </c>
      <c r="F52" s="16">
        <f>+'[1]Estimated completions'!F72</f>
        <v>0</v>
      </c>
    </row>
    <row r="53" spans="1:6" x14ac:dyDescent="0.2">
      <c r="A53" s="15" t="str">
        <f t="shared" ref="A53:A58" si="3">+A11</f>
        <v>Estimated completions 2025, Q4</v>
      </c>
      <c r="B53" s="16">
        <f>+'[1]Estimated completions'!B73</f>
        <v>0</v>
      </c>
      <c r="C53" s="16">
        <f>+'[1]Estimated completions'!C73</f>
        <v>0</v>
      </c>
      <c r="D53" s="16">
        <f>+'[1]Estimated completions'!D73</f>
        <v>0</v>
      </c>
      <c r="E53" s="16">
        <f>+'[1]Estimated completions'!E73</f>
        <v>0</v>
      </c>
      <c r="F53" s="16">
        <f>+'[1]Estimated completions'!F73</f>
        <v>0</v>
      </c>
    </row>
    <row r="54" spans="1:6" x14ac:dyDescent="0.2">
      <c r="A54" s="15" t="str">
        <f t="shared" si="3"/>
        <v>Estimated completions 2026, Q1</v>
      </c>
      <c r="B54" s="16">
        <f>+'[1]Estimated completions'!B74</f>
        <v>0</v>
      </c>
      <c r="C54" s="16">
        <f>+'[1]Estimated completions'!C74</f>
        <v>0</v>
      </c>
      <c r="D54" s="16">
        <f>+'[1]Estimated completions'!D74</f>
        <v>0</v>
      </c>
      <c r="E54" s="16">
        <f>+'[1]Estimated completions'!E74</f>
        <v>0</v>
      </c>
      <c r="F54" s="16">
        <f>+'[1]Estimated completions'!F74</f>
        <v>0</v>
      </c>
    </row>
    <row r="55" spans="1:6" x14ac:dyDescent="0.2">
      <c r="A55" s="15" t="str">
        <f t="shared" si="3"/>
        <v>Estimated completions 2026, Q2</v>
      </c>
      <c r="B55" s="16">
        <f>+'[1]Estimated completions'!B75</f>
        <v>0</v>
      </c>
      <c r="C55" s="16">
        <f>+'[1]Estimated completions'!C75</f>
        <v>0</v>
      </c>
      <c r="D55" s="16">
        <f>+'[1]Estimated completions'!D75</f>
        <v>0</v>
      </c>
      <c r="E55" s="16">
        <f>+'[1]Estimated completions'!E75</f>
        <v>0</v>
      </c>
      <c r="F55" s="16">
        <f>+'[1]Estimated completions'!F75</f>
        <v>0</v>
      </c>
    </row>
    <row r="56" spans="1:6" x14ac:dyDescent="0.2">
      <c r="A56" s="15" t="str">
        <f t="shared" si="3"/>
        <v>Estimated completions 2026, Q3</v>
      </c>
      <c r="B56" s="16">
        <f>+'[1]Estimated completions'!B76</f>
        <v>0</v>
      </c>
      <c r="C56" s="16">
        <f>+'[1]Estimated completions'!C76</f>
        <v>0</v>
      </c>
      <c r="D56" s="16">
        <f>+'[1]Estimated completions'!D76</f>
        <v>0</v>
      </c>
      <c r="E56" s="16">
        <f>+'[1]Estimated completions'!E76</f>
        <v>0</v>
      </c>
      <c r="F56" s="16">
        <f>+'[1]Estimated completions'!F76</f>
        <v>0</v>
      </c>
    </row>
    <row r="57" spans="1:6" x14ac:dyDescent="0.2">
      <c r="A57" s="15" t="str">
        <f t="shared" si="3"/>
        <v>Estimated completions 2026, Q4</v>
      </c>
      <c r="B57" s="16">
        <f>+'[1]Estimated completions'!B77</f>
        <v>0</v>
      </c>
      <c r="C57" s="16">
        <f>+'[1]Estimated completions'!C77</f>
        <v>0</v>
      </c>
      <c r="D57" s="16">
        <f>+'[1]Estimated completions'!D77</f>
        <v>0</v>
      </c>
      <c r="E57" s="16">
        <f>+'[1]Estimated completions'!E77</f>
        <v>0</v>
      </c>
      <c r="F57" s="16">
        <f>+'[1]Estimated completions'!F77</f>
        <v>0</v>
      </c>
    </row>
    <row r="58" spans="1:6" x14ac:dyDescent="0.2">
      <c r="A58" s="15" t="str">
        <f t="shared" si="3"/>
        <v>Estimated completions 2027, Q1</v>
      </c>
      <c r="B58" s="16">
        <f>+'[1]Estimated completions'!B78</f>
        <v>0</v>
      </c>
      <c r="C58" s="16">
        <f>+'[1]Estimated completions'!C78</f>
        <v>0</v>
      </c>
      <c r="D58" s="16">
        <f>+'[1]Estimated completions'!D78</f>
        <v>0</v>
      </c>
      <c r="E58" s="16">
        <f>+'[1]Estimated completions'!E78</f>
        <v>0</v>
      </c>
      <c r="F58" s="16">
        <f>+'[1]Estimated completions'!F78</f>
        <v>0</v>
      </c>
    </row>
    <row r="59" spans="1:6" x14ac:dyDescent="0.2">
      <c r="A59" s="15" t="s">
        <v>11</v>
      </c>
      <c r="B59" s="16">
        <f>+'[1]Estimated completions'!B79</f>
        <v>0</v>
      </c>
      <c r="C59" s="16">
        <f>+'[1]Estimated completions'!C79</f>
        <v>0</v>
      </c>
      <c r="D59" s="16">
        <f>+'[1]Estimated completions'!D79</f>
        <v>0</v>
      </c>
      <c r="E59" s="16">
        <f>+'[1]Estimated completions'!E79</f>
        <v>0</v>
      </c>
      <c r="F59" s="16">
        <f>+'[1]Estimated completions'!F79</f>
        <v>0</v>
      </c>
    </row>
    <row r="60" spans="1:6" ht="15" x14ac:dyDescent="0.25">
      <c r="A60" s="13" t="s">
        <v>9</v>
      </c>
      <c r="B60" s="17">
        <f>+'[1]Estimated completions'!B80</f>
        <v>0</v>
      </c>
      <c r="C60" s="17">
        <f>+'[1]Estimated completions'!C80</f>
        <v>0</v>
      </c>
      <c r="D60" s="17">
        <f>+'[1]Estimated completions'!D80</f>
        <v>0</v>
      </c>
      <c r="E60" s="17">
        <f>+'[1]Estimated completions'!E80</f>
        <v>0</v>
      </c>
      <c r="F60" s="17">
        <f>+'[1]Estimated completions'!F80</f>
        <v>0</v>
      </c>
    </row>
  </sheetData>
  <conditionalFormatting sqref="B20:F28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43AB63D9C9F644820B3A79C5987E30" ma:contentTypeVersion="21" ma:contentTypeDescription="Create a new document." ma:contentTypeScope="" ma:versionID="dcb1e66baa049be41403a2db048027c9">
  <xsd:schema xmlns:xsd="http://www.w3.org/2001/XMLSchema" xmlns:xs="http://www.w3.org/2001/XMLSchema" xmlns:p="http://schemas.microsoft.com/office/2006/metadata/properties" xmlns:ns1="http://schemas.microsoft.com/sharepoint/v3" xmlns:ns2="224e8eec-a4e7-4002-a71d-696a3fb21d9e" xmlns:ns3="481ef16b-cb98-49fb-af78-1b4f54ae04d4" xmlns:ns4="8b3a381b-feac-4173-b3ab-ab22b1363cbe" targetNamespace="http://schemas.microsoft.com/office/2006/metadata/properties" ma:root="true" ma:fieldsID="e1676bb9fcec2c5423d5eb66c4d8cab4" ns1:_="" ns2:_="" ns3:_="" ns4:_="">
    <xsd:import namespace="http://schemas.microsoft.com/sharepoint/v3"/>
    <xsd:import namespace="224e8eec-a4e7-4002-a71d-696a3fb21d9e"/>
    <xsd:import namespace="481ef16b-cb98-49fb-af78-1b4f54ae04d4"/>
    <xsd:import namespace="8b3a381b-feac-4173-b3ab-ab22b1363c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4e8eec-a4e7-4002-a71d-696a3fb21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e7b6b9c-9345-4d53-8607-73ccc28ac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ef16b-cb98-49fb-af78-1b4f54ae04d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a381b-feac-4173-b3ab-ab22b1363cb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0d71113-3ee7-4849-9694-5cc4190d4130}" ma:internalName="TaxCatchAll" ma:showField="CatchAllData" ma:web="40972c37-c2cd-481c-9ec1-8041ba7c62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24e8eec-a4e7-4002-a71d-696a3fb21d9e">
      <Terms xmlns="http://schemas.microsoft.com/office/infopath/2007/PartnerControls"/>
    </lcf76f155ced4ddcb4097134ff3c332f>
    <TaxCatchAll xmlns="8b3a381b-feac-4173-b3ab-ab22b1363cbe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CB7C99-5868-48B1-AB94-D3C7F0DAD59E}"/>
</file>

<file path=customXml/itemProps2.xml><?xml version="1.0" encoding="utf-8"?>
<ds:datastoreItem xmlns:ds="http://schemas.openxmlformats.org/officeDocument/2006/customXml" ds:itemID="{4655D780-097B-412F-8DD7-EEB045341E40}"/>
</file>

<file path=customXml/itemProps3.xml><?xml version="1.0" encoding="utf-8"?>
<ds:datastoreItem xmlns:ds="http://schemas.openxmlformats.org/officeDocument/2006/customXml" ds:itemID="{BCD378D1-C430-4790-BE2E-88062CFD7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Estimated completions - Q</vt:lpstr>
      <vt:lpstr>Germany_con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667100-3556</dc:creator>
  <cp:lastModifiedBy>667100-3556</cp:lastModifiedBy>
  <dcterms:created xsi:type="dcterms:W3CDTF">2025-07-15T11:14:36Z</dcterms:created>
  <dcterms:modified xsi:type="dcterms:W3CDTF">2025-07-15T11:16:40Z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0x010100A343AB63D9C9F644820B3A79C5987E30</vt:lpwstr>
  </property>
</Properties>
</file>